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Hárok1!$A$1:$H$580</definedName>
  </definedNames>
  <calcPr calcId="152511"/>
</workbook>
</file>

<file path=xl/calcChain.xml><?xml version="1.0" encoding="utf-8"?>
<calcChain xmlns="http://schemas.openxmlformats.org/spreadsheetml/2006/main">
  <c r="F483" i="1" l="1"/>
  <c r="G483" i="1"/>
  <c r="G481" i="1" s="1"/>
  <c r="H483" i="1"/>
  <c r="H481" i="1" s="1"/>
  <c r="F481" i="1"/>
  <c r="E481" i="1"/>
  <c r="H539" i="1"/>
  <c r="H538" i="1"/>
  <c r="H540" i="1"/>
  <c r="F540" i="1"/>
  <c r="G540" i="1"/>
  <c r="E540" i="1"/>
  <c r="F537" i="1"/>
  <c r="G537" i="1"/>
  <c r="E537" i="1"/>
  <c r="H536" i="1"/>
  <c r="H535" i="1"/>
  <c r="F534" i="1"/>
  <c r="G534" i="1"/>
  <c r="E534" i="1"/>
  <c r="H533" i="1"/>
  <c r="H532" i="1"/>
  <c r="F531" i="1"/>
  <c r="G531" i="1"/>
  <c r="E531" i="1"/>
  <c r="H530" i="1"/>
  <c r="H529" i="1"/>
  <c r="H531" i="1" s="1"/>
  <c r="F528" i="1"/>
  <c r="G528" i="1"/>
  <c r="E528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E520" i="1"/>
  <c r="H520" i="1" s="1"/>
  <c r="H485" i="1"/>
  <c r="H486" i="1"/>
  <c r="H487" i="1"/>
  <c r="H488" i="1"/>
  <c r="H489" i="1"/>
  <c r="H490" i="1"/>
  <c r="H491" i="1"/>
  <c r="H492" i="1"/>
  <c r="E493" i="1"/>
  <c r="H493" i="1" s="1"/>
  <c r="H534" i="1" l="1"/>
  <c r="E483" i="1"/>
  <c r="H537" i="1"/>
  <c r="H93" i="1"/>
  <c r="F270" i="1" l="1"/>
  <c r="G270" i="1"/>
  <c r="H302" i="1"/>
  <c r="H226" i="1"/>
  <c r="H225" i="1"/>
  <c r="H458" i="1" l="1"/>
  <c r="H459" i="1"/>
  <c r="F453" i="1"/>
  <c r="G453" i="1"/>
  <c r="E453" i="1"/>
  <c r="E324" i="1"/>
  <c r="E270" i="1"/>
  <c r="E122" i="1"/>
  <c r="E109" i="1"/>
  <c r="F68" i="1"/>
  <c r="G68" i="1"/>
  <c r="E33" i="1"/>
  <c r="E25" i="1"/>
  <c r="E21" i="1"/>
  <c r="H200" i="1"/>
  <c r="H201" i="1"/>
  <c r="H202" i="1"/>
  <c r="F191" i="1"/>
  <c r="G191" i="1"/>
  <c r="E191" i="1"/>
  <c r="F184" i="1"/>
  <c r="G184" i="1"/>
  <c r="E184" i="1"/>
  <c r="E381" i="1" l="1"/>
  <c r="F381" i="1"/>
  <c r="G381" i="1"/>
  <c r="E341" i="1" l="1"/>
  <c r="H409" i="1" l="1"/>
  <c r="H408" i="1"/>
  <c r="E355" i="1"/>
  <c r="E349" i="1"/>
  <c r="E311" i="1"/>
  <c r="E304" i="1"/>
  <c r="E293" i="1"/>
  <c r="E265" i="1"/>
  <c r="F256" i="1"/>
  <c r="G256" i="1"/>
  <c r="E256" i="1"/>
  <c r="E248" i="1"/>
  <c r="F228" i="1"/>
  <c r="G228" i="1"/>
  <c r="E228" i="1"/>
  <c r="F43" i="1" l="1"/>
  <c r="G43" i="1"/>
  <c r="E55" i="1"/>
  <c r="H370" i="1"/>
  <c r="H371" i="1"/>
  <c r="H372" i="1"/>
  <c r="H373" i="1"/>
  <c r="H374" i="1"/>
  <c r="H375" i="1"/>
  <c r="H376" i="1"/>
  <c r="H369" i="1"/>
  <c r="H425" i="1"/>
  <c r="H426" i="1"/>
  <c r="H427" i="1"/>
  <c r="H428" i="1"/>
  <c r="H429" i="1"/>
  <c r="H430" i="1"/>
  <c r="H431" i="1"/>
  <c r="H432" i="1"/>
  <c r="H414" i="1"/>
  <c r="H415" i="1"/>
  <c r="H416" i="1"/>
  <c r="H417" i="1"/>
  <c r="H418" i="1"/>
  <c r="H419" i="1"/>
  <c r="H420" i="1"/>
  <c r="H421" i="1"/>
  <c r="F393" i="1"/>
  <c r="G393" i="1"/>
  <c r="E393" i="1"/>
  <c r="H392" i="1"/>
  <c r="H384" i="1"/>
  <c r="H385" i="1"/>
  <c r="H386" i="1"/>
  <c r="H387" i="1"/>
  <c r="H388" i="1"/>
  <c r="H389" i="1"/>
  <c r="H390" i="1"/>
  <c r="H286" i="1"/>
  <c r="H287" i="1"/>
  <c r="H288" i="1"/>
  <c r="H289" i="1"/>
  <c r="H290" i="1"/>
  <c r="H291" i="1"/>
  <c r="H292" i="1"/>
  <c r="H241" i="1"/>
  <c r="H242" i="1"/>
  <c r="H243" i="1"/>
  <c r="H244" i="1"/>
  <c r="H245" i="1"/>
  <c r="H246" i="1"/>
  <c r="H247" i="1"/>
  <c r="F248" i="1"/>
  <c r="G248" i="1"/>
  <c r="H207" i="1"/>
  <c r="H208" i="1"/>
  <c r="H209" i="1"/>
  <c r="H210" i="1"/>
  <c r="H211" i="1"/>
  <c r="H212" i="1"/>
  <c r="H213" i="1"/>
  <c r="H214" i="1"/>
  <c r="H215" i="1"/>
  <c r="H206" i="1"/>
  <c r="F216" i="1"/>
  <c r="G216" i="1"/>
  <c r="E216" i="1"/>
  <c r="H216" i="1" l="1"/>
  <c r="H150" i="1"/>
  <c r="H151" i="1"/>
  <c r="E448" i="1" l="1"/>
  <c r="F463" i="1"/>
  <c r="G463" i="1"/>
  <c r="F460" i="1"/>
  <c r="G460" i="1"/>
  <c r="E460" i="1"/>
  <c r="E463" i="1"/>
  <c r="F476" i="1"/>
  <c r="G476" i="1"/>
  <c r="E476" i="1"/>
  <c r="H480" i="1"/>
  <c r="F433" i="1"/>
  <c r="G433" i="1"/>
  <c r="E142" i="1"/>
  <c r="H115" i="1"/>
  <c r="H114" i="1"/>
  <c r="H74" i="1" l="1"/>
  <c r="F65" i="1"/>
  <c r="G65" i="1"/>
  <c r="E65" i="1"/>
  <c r="H67" i="1"/>
  <c r="H455" i="1" l="1"/>
  <c r="H456" i="1"/>
  <c r="H457" i="1"/>
  <c r="F408" i="1"/>
  <c r="G408" i="1"/>
  <c r="E408" i="1"/>
  <c r="F324" i="1"/>
  <c r="G324" i="1"/>
  <c r="F171" i="1"/>
  <c r="G171" i="1"/>
  <c r="F122" i="1"/>
  <c r="G122" i="1"/>
  <c r="H557" i="1"/>
  <c r="H558" i="1"/>
  <c r="H563" i="1"/>
  <c r="H564" i="1"/>
  <c r="H565" i="1"/>
  <c r="H566" i="1"/>
  <c r="H567" i="1"/>
  <c r="H568" i="1"/>
  <c r="H553" i="1"/>
  <c r="H554" i="1"/>
  <c r="H555" i="1"/>
  <c r="H556" i="1"/>
  <c r="H552" i="1"/>
  <c r="H550" i="1"/>
  <c r="F551" i="1"/>
  <c r="G551" i="1"/>
  <c r="E551" i="1"/>
  <c r="F561" i="1"/>
  <c r="G561" i="1"/>
  <c r="E561" i="1"/>
  <c r="F55" i="1"/>
  <c r="G55" i="1"/>
  <c r="H477" i="1"/>
  <c r="H442" i="1"/>
  <c r="H379" i="1"/>
  <c r="H380" i="1"/>
  <c r="H378" i="1"/>
  <c r="H368" i="1"/>
  <c r="H332" i="1"/>
  <c r="H333" i="1"/>
  <c r="H334" i="1"/>
  <c r="H335" i="1"/>
  <c r="H336" i="1"/>
  <c r="H337" i="1"/>
  <c r="H338" i="1"/>
  <c r="H339" i="1"/>
  <c r="H340" i="1"/>
  <c r="F314" i="1"/>
  <c r="G314" i="1"/>
  <c r="E314" i="1"/>
  <c r="E284" i="1" s="1"/>
  <c r="H313" i="1"/>
  <c r="H285" i="1"/>
  <c r="F265" i="1"/>
  <c r="G265" i="1"/>
  <c r="G239" i="1" s="1"/>
  <c r="H240" i="1"/>
  <c r="H248" i="1" s="1"/>
  <c r="H127" i="1"/>
  <c r="H54" i="1"/>
  <c r="H62" i="1"/>
  <c r="H57" i="1"/>
  <c r="H58" i="1"/>
  <c r="H59" i="1"/>
  <c r="H60" i="1"/>
  <c r="H61" i="1"/>
  <c r="H56" i="1"/>
  <c r="F53" i="1"/>
  <c r="G53" i="1"/>
  <c r="E49" i="1"/>
  <c r="F41" i="1"/>
  <c r="G41" i="1"/>
  <c r="F38" i="1"/>
  <c r="G38" i="1"/>
  <c r="F33" i="1"/>
  <c r="G33" i="1"/>
  <c r="F25" i="1"/>
  <c r="G25" i="1"/>
  <c r="F21" i="1"/>
  <c r="G21" i="1"/>
  <c r="G32" i="1" l="1"/>
  <c r="F32" i="1"/>
  <c r="H381" i="1"/>
  <c r="E239" i="1"/>
  <c r="F239" i="1"/>
  <c r="H561" i="1"/>
  <c r="H551" i="1"/>
  <c r="H55" i="1"/>
  <c r="E433" i="1"/>
  <c r="F377" i="1"/>
  <c r="G377" i="1"/>
  <c r="H377" i="1"/>
  <c r="E377" i="1"/>
  <c r="H133" i="1"/>
  <c r="H134" i="1"/>
  <c r="H135" i="1"/>
  <c r="H136" i="1"/>
  <c r="H137" i="1"/>
  <c r="H138" i="1"/>
  <c r="H139" i="1"/>
  <c r="H140" i="1"/>
  <c r="H141" i="1"/>
  <c r="E83" i="1"/>
  <c r="E82" i="1"/>
  <c r="H479" i="1" l="1"/>
  <c r="E422" i="1"/>
  <c r="H413" i="1"/>
  <c r="H478" i="1"/>
  <c r="H476" i="1" s="1"/>
  <c r="H264" i="1"/>
  <c r="H255" i="1" l="1"/>
  <c r="G448" i="1" l="1"/>
  <c r="H451" i="1"/>
  <c r="H452" i="1"/>
  <c r="H424" i="1" l="1"/>
  <c r="H433" i="1" s="1"/>
  <c r="G90" i="1"/>
  <c r="H441" i="1" l="1"/>
  <c r="E440" i="1"/>
  <c r="F440" i="1"/>
  <c r="G440" i="1"/>
  <c r="H403" i="1" l="1"/>
  <c r="H401" i="1"/>
  <c r="H274" i="1"/>
  <c r="H234" i="1"/>
  <c r="H199" i="1" l="1"/>
  <c r="H175" i="1"/>
  <c r="E171" i="1"/>
  <c r="H170" i="1"/>
  <c r="H277" i="1" l="1"/>
  <c r="H278" i="1"/>
  <c r="F275" i="1"/>
  <c r="G275" i="1"/>
  <c r="F280" i="1"/>
  <c r="G280" i="1"/>
  <c r="H282" i="1"/>
  <c r="H283" i="1"/>
  <c r="F293" i="1"/>
  <c r="G293" i="1"/>
  <c r="H296" i="1"/>
  <c r="H297" i="1"/>
  <c r="H298" i="1"/>
  <c r="H299" i="1"/>
  <c r="H300" i="1"/>
  <c r="H301" i="1"/>
  <c r="H303" i="1"/>
  <c r="F304" i="1"/>
  <c r="G304" i="1"/>
  <c r="H306" i="1"/>
  <c r="H307" i="1"/>
  <c r="H308" i="1"/>
  <c r="H309" i="1"/>
  <c r="H310" i="1"/>
  <c r="F311" i="1"/>
  <c r="G311" i="1"/>
  <c r="H318" i="1"/>
  <c r="H319" i="1"/>
  <c r="F320" i="1"/>
  <c r="G320" i="1"/>
  <c r="H322" i="1"/>
  <c r="F323" i="1"/>
  <c r="G323" i="1"/>
  <c r="H326" i="1"/>
  <c r="F341" i="1"/>
  <c r="G341" i="1"/>
  <c r="H343" i="1"/>
  <c r="H344" i="1"/>
  <c r="H345" i="1"/>
  <c r="H346" i="1"/>
  <c r="H347" i="1"/>
  <c r="H348" i="1"/>
  <c r="F349" i="1"/>
  <c r="G349" i="1"/>
  <c r="F351" i="1"/>
  <c r="G351" i="1"/>
  <c r="H353" i="1"/>
  <c r="H354" i="1"/>
  <c r="F355" i="1"/>
  <c r="G355" i="1"/>
  <c r="F367" i="1"/>
  <c r="F361" i="1" s="1"/>
  <c r="G367" i="1"/>
  <c r="G361" i="1" s="1"/>
  <c r="H363" i="1"/>
  <c r="H364" i="1"/>
  <c r="H365" i="1"/>
  <c r="H366" i="1"/>
  <c r="H360" i="1"/>
  <c r="F358" i="1"/>
  <c r="G358" i="1"/>
  <c r="H395" i="1"/>
  <c r="H396" i="1"/>
  <c r="H397" i="1"/>
  <c r="H398" i="1"/>
  <c r="F399" i="1"/>
  <c r="G399" i="1"/>
  <c r="H402" i="1"/>
  <c r="H404" i="1"/>
  <c r="H405" i="1"/>
  <c r="H406" i="1"/>
  <c r="F407" i="1"/>
  <c r="G407" i="1"/>
  <c r="F422" i="1"/>
  <c r="G422" i="1"/>
  <c r="H435" i="1"/>
  <c r="H436" i="1"/>
  <c r="H437" i="1"/>
  <c r="F438" i="1"/>
  <c r="F423" i="1" s="1"/>
  <c r="G438" i="1"/>
  <c r="G423" i="1" s="1"/>
  <c r="E438" i="1"/>
  <c r="F445" i="1"/>
  <c r="G445" i="1"/>
  <c r="F448" i="1"/>
  <c r="H468" i="1"/>
  <c r="H469" i="1"/>
  <c r="H470" i="1"/>
  <c r="F466" i="1"/>
  <c r="G466" i="1"/>
  <c r="E466" i="1"/>
  <c r="F471" i="1"/>
  <c r="G471" i="1"/>
  <c r="E471" i="1"/>
  <c r="F473" i="1"/>
  <c r="G473" i="1"/>
  <c r="H524" i="1"/>
  <c r="H526" i="1"/>
  <c r="F547" i="1"/>
  <c r="G547" i="1"/>
  <c r="E547" i="1"/>
  <c r="F549" i="1"/>
  <c r="G549" i="1"/>
  <c r="F559" i="1"/>
  <c r="F12" i="1" s="1"/>
  <c r="G559" i="1"/>
  <c r="G12" i="1" s="1"/>
  <c r="H562" i="1"/>
  <c r="H549" i="1"/>
  <c r="H548" i="1"/>
  <c r="H547" i="1" s="1"/>
  <c r="H475" i="1"/>
  <c r="H474" i="1"/>
  <c r="H472" i="1"/>
  <c r="H471" i="1" s="1"/>
  <c r="H467" i="1"/>
  <c r="H465" i="1"/>
  <c r="H464" i="1"/>
  <c r="H463" i="1"/>
  <c r="H461" i="1"/>
  <c r="H462" i="1"/>
  <c r="H454" i="1"/>
  <c r="H453" i="1" s="1"/>
  <c r="H450" i="1"/>
  <c r="H449" i="1"/>
  <c r="H447" i="1"/>
  <c r="H446" i="1"/>
  <c r="H439" i="1"/>
  <c r="H440" i="1" s="1"/>
  <c r="H434" i="1"/>
  <c r="H400" i="1"/>
  <c r="H394" i="1"/>
  <c r="H391" i="1"/>
  <c r="H393" i="1" s="1"/>
  <c r="H362" i="1"/>
  <c r="H359" i="1"/>
  <c r="H352" i="1"/>
  <c r="H350" i="1"/>
  <c r="H351" i="1" s="1"/>
  <c r="H342" i="1"/>
  <c r="H331" i="1"/>
  <c r="H325" i="1"/>
  <c r="H321" i="1"/>
  <c r="H317" i="1"/>
  <c r="H312" i="1"/>
  <c r="H314" i="1" s="1"/>
  <c r="H305" i="1"/>
  <c r="H295" i="1"/>
  <c r="H281" i="1"/>
  <c r="H276" i="1"/>
  <c r="H272" i="1"/>
  <c r="H273" i="1"/>
  <c r="H271" i="1"/>
  <c r="H269" i="1"/>
  <c r="H268" i="1" s="1"/>
  <c r="F268" i="1"/>
  <c r="G268" i="1"/>
  <c r="H259" i="1"/>
  <c r="H260" i="1"/>
  <c r="H261" i="1"/>
  <c r="H258" i="1"/>
  <c r="H262" i="1"/>
  <c r="H263" i="1"/>
  <c r="H257" i="1"/>
  <c r="H250" i="1"/>
  <c r="H251" i="1"/>
  <c r="H252" i="1"/>
  <c r="H253" i="1"/>
  <c r="H254" i="1"/>
  <c r="H249" i="1"/>
  <c r="H235" i="1"/>
  <c r="H236" i="1"/>
  <c r="H230" i="1"/>
  <c r="H231" i="1"/>
  <c r="H218" i="1"/>
  <c r="H219" i="1"/>
  <c r="H220" i="1"/>
  <c r="H221" i="1"/>
  <c r="H222" i="1"/>
  <c r="H223" i="1"/>
  <c r="H224" i="1"/>
  <c r="H227" i="1"/>
  <c r="H233" i="1"/>
  <c r="H229" i="1"/>
  <c r="H217" i="1"/>
  <c r="F237" i="1"/>
  <c r="G237" i="1"/>
  <c r="F232" i="1"/>
  <c r="F205" i="1" s="1"/>
  <c r="G232" i="1"/>
  <c r="G205" i="1" s="1"/>
  <c r="H193" i="1"/>
  <c r="H194" i="1"/>
  <c r="H195" i="1"/>
  <c r="H196" i="1"/>
  <c r="H197" i="1"/>
  <c r="H198" i="1"/>
  <c r="H192" i="1"/>
  <c r="H186" i="1"/>
  <c r="H187" i="1"/>
  <c r="H188" i="1"/>
  <c r="H189" i="1"/>
  <c r="H185" i="1"/>
  <c r="H173" i="1"/>
  <c r="H174" i="1"/>
  <c r="H176" i="1"/>
  <c r="H177" i="1"/>
  <c r="H178" i="1"/>
  <c r="H179" i="1"/>
  <c r="H180" i="1"/>
  <c r="H181" i="1"/>
  <c r="H182" i="1"/>
  <c r="H172" i="1"/>
  <c r="F183" i="1"/>
  <c r="G183" i="1"/>
  <c r="H166" i="1"/>
  <c r="H167" i="1"/>
  <c r="H168" i="1"/>
  <c r="H169" i="1"/>
  <c r="H165" i="1"/>
  <c r="F163" i="1"/>
  <c r="G163" i="1"/>
  <c r="F142" i="1"/>
  <c r="G142" i="1"/>
  <c r="F120" i="1"/>
  <c r="F6" i="1" s="1"/>
  <c r="G120" i="1"/>
  <c r="G6" i="1" s="1"/>
  <c r="F116" i="1"/>
  <c r="G116" i="1"/>
  <c r="E116" i="1"/>
  <c r="F109" i="1"/>
  <c r="G109" i="1"/>
  <c r="F106" i="1"/>
  <c r="G106" i="1"/>
  <c r="E101" i="1"/>
  <c r="E100" i="1" s="1"/>
  <c r="F90" i="1"/>
  <c r="F18" i="1"/>
  <c r="G18" i="1"/>
  <c r="H144" i="1"/>
  <c r="H145" i="1"/>
  <c r="H146" i="1"/>
  <c r="H147" i="1"/>
  <c r="H148" i="1"/>
  <c r="H149" i="1"/>
  <c r="H152" i="1"/>
  <c r="H153" i="1"/>
  <c r="H154" i="1"/>
  <c r="H155" i="1"/>
  <c r="H156" i="1"/>
  <c r="H157" i="1"/>
  <c r="H158" i="1"/>
  <c r="H159" i="1"/>
  <c r="H160" i="1"/>
  <c r="H161" i="1"/>
  <c r="H162" i="1"/>
  <c r="H143" i="1"/>
  <c r="H132" i="1"/>
  <c r="H126" i="1"/>
  <c r="H124" i="1"/>
  <c r="H125" i="1"/>
  <c r="H123" i="1"/>
  <c r="H118" i="1"/>
  <c r="H119" i="1"/>
  <c r="H117" i="1"/>
  <c r="H111" i="1"/>
  <c r="H112" i="1"/>
  <c r="H113" i="1"/>
  <c r="H110" i="1"/>
  <c r="H107" i="1"/>
  <c r="H92" i="1"/>
  <c r="H95" i="1"/>
  <c r="H96" i="1"/>
  <c r="H97" i="1"/>
  <c r="H98" i="1"/>
  <c r="H91" i="1"/>
  <c r="H70" i="1"/>
  <c r="H71" i="1"/>
  <c r="H72" i="1"/>
  <c r="H73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69" i="1"/>
  <c r="H66" i="1"/>
  <c r="H65" i="1" s="1"/>
  <c r="H45" i="1"/>
  <c r="H46" i="1"/>
  <c r="H47" i="1"/>
  <c r="H48" i="1"/>
  <c r="H49" i="1"/>
  <c r="H50" i="1"/>
  <c r="H51" i="1"/>
  <c r="H52" i="1"/>
  <c r="H44" i="1"/>
  <c r="H42" i="1"/>
  <c r="H40" i="1"/>
  <c r="H39" i="1"/>
  <c r="H34" i="1"/>
  <c r="H35" i="1"/>
  <c r="H36" i="1"/>
  <c r="H37" i="1"/>
  <c r="H20" i="1"/>
  <c r="H27" i="1"/>
  <c r="H28" i="1"/>
  <c r="H29" i="1"/>
  <c r="H30" i="1"/>
  <c r="H26" i="1"/>
  <c r="H23" i="1"/>
  <c r="H24" i="1"/>
  <c r="H22" i="1"/>
  <c r="H270" i="1" l="1"/>
  <c r="H460" i="1"/>
  <c r="H184" i="1"/>
  <c r="H228" i="1"/>
  <c r="H256" i="1"/>
  <c r="H68" i="1"/>
  <c r="H191" i="1"/>
  <c r="H43" i="1"/>
  <c r="G104" i="1"/>
  <c r="G443" i="1"/>
  <c r="G10" i="1" s="1"/>
  <c r="F443" i="1"/>
  <c r="F10" i="1" s="1"/>
  <c r="F104" i="1"/>
  <c r="F5" i="1" s="1"/>
  <c r="E411" i="1"/>
  <c r="E423" i="1"/>
  <c r="F131" i="1"/>
  <c r="G11" i="1"/>
  <c r="F11" i="1"/>
  <c r="G411" i="1"/>
  <c r="F411" i="1"/>
  <c r="G545" i="1"/>
  <c r="G7" i="1" s="1"/>
  <c r="F545" i="1"/>
  <c r="F7" i="1" s="1"/>
  <c r="G131" i="1"/>
  <c r="H265" i="1"/>
  <c r="H448" i="1"/>
  <c r="F267" i="1"/>
  <c r="H280" i="1"/>
  <c r="H323" i="1"/>
  <c r="F316" i="1"/>
  <c r="G284" i="1"/>
  <c r="H237" i="1"/>
  <c r="H358" i="1"/>
  <c r="G316" i="1"/>
  <c r="H304" i="1"/>
  <c r="H466" i="1"/>
  <c r="H559" i="1"/>
  <c r="H438" i="1"/>
  <c r="H423" i="1" s="1"/>
  <c r="H422" i="1"/>
  <c r="F383" i="1"/>
  <c r="F284" i="1"/>
  <c r="H445" i="1"/>
  <c r="H367" i="1"/>
  <c r="H361" i="1" s="1"/>
  <c r="H473" i="1"/>
  <c r="G330" i="1"/>
  <c r="G329" i="1" s="1"/>
  <c r="G383" i="1"/>
  <c r="F330" i="1"/>
  <c r="F329" i="1" s="1"/>
  <c r="F543" i="1"/>
  <c r="G543" i="1"/>
  <c r="H399" i="1"/>
  <c r="H293" i="1"/>
  <c r="H341" i="1"/>
  <c r="H355" i="1"/>
  <c r="H320" i="1"/>
  <c r="H311" i="1"/>
  <c r="H116" i="1"/>
  <c r="H407" i="1"/>
  <c r="H349" i="1"/>
  <c r="H275" i="1"/>
  <c r="G267" i="1"/>
  <c r="F542" i="1"/>
  <c r="G5" i="1"/>
  <c r="H232" i="1"/>
  <c r="F64" i="1"/>
  <c r="F16" i="1" s="1"/>
  <c r="F4" i="1" s="1"/>
  <c r="G64" i="1"/>
  <c r="G16" i="1" s="1"/>
  <c r="G4" i="1" s="1"/>
  <c r="E473" i="1"/>
  <c r="F129" i="1" l="1"/>
  <c r="G129" i="1"/>
  <c r="G9" i="1" s="1"/>
  <c r="F279" i="1"/>
  <c r="G279" i="1"/>
  <c r="H239" i="1"/>
  <c r="H205" i="1"/>
  <c r="F9" i="1"/>
  <c r="F13" i="1" s="1"/>
  <c r="H443" i="1"/>
  <c r="H284" i="1"/>
  <c r="G542" i="1"/>
  <c r="G544" i="1" s="1"/>
  <c r="H316" i="1"/>
  <c r="H383" i="1"/>
  <c r="H267" i="1"/>
  <c r="F544" i="1"/>
  <c r="H330" i="1"/>
  <c r="H329" i="1" s="1"/>
  <c r="G8" i="1"/>
  <c r="F8" i="1"/>
  <c r="H279" i="1" l="1"/>
  <c r="H109" i="1"/>
  <c r="G13" i="1"/>
  <c r="G14" i="1" s="1"/>
  <c r="F14" i="1"/>
  <c r="H527" i="1"/>
  <c r="H523" i="1"/>
  <c r="H525" i="1"/>
  <c r="H522" i="1"/>
  <c r="H521" i="1"/>
  <c r="H484" i="1"/>
  <c r="H528" i="1" l="1"/>
  <c r="E559" i="1"/>
  <c r="E445" i="1"/>
  <c r="E443" i="1" s="1"/>
  <c r="H411" i="1"/>
  <c r="E407" i="1"/>
  <c r="E399" i="1"/>
  <c r="E367" i="1"/>
  <c r="E361" i="1" s="1"/>
  <c r="E358" i="1"/>
  <c r="E351" i="1"/>
  <c r="E323" i="1"/>
  <c r="E320" i="1"/>
  <c r="E280" i="1"/>
  <c r="E275" i="1"/>
  <c r="E237" i="1"/>
  <c r="E232" i="1"/>
  <c r="E183" i="1"/>
  <c r="H183" i="1" s="1"/>
  <c r="H171" i="1"/>
  <c r="E163" i="1"/>
  <c r="H163" i="1" s="1"/>
  <c r="H142" i="1"/>
  <c r="E106" i="1"/>
  <c r="E90" i="1"/>
  <c r="H90" i="1" s="1"/>
  <c r="E68" i="1"/>
  <c r="E53" i="1"/>
  <c r="E43" i="1"/>
  <c r="E41" i="1"/>
  <c r="E38" i="1"/>
  <c r="H33" i="1"/>
  <c r="H25" i="1"/>
  <c r="H21" i="1"/>
  <c r="E19" i="1"/>
  <c r="E205" i="1" l="1"/>
  <c r="H19" i="1"/>
  <c r="E18" i="1"/>
  <c r="H18" i="1" s="1"/>
  <c r="H38" i="1"/>
  <c r="H32" i="1" s="1"/>
  <c r="E32" i="1"/>
  <c r="H106" i="1"/>
  <c r="H104" i="1" s="1"/>
  <c r="E104" i="1"/>
  <c r="E10" i="1"/>
  <c r="H10" i="1" s="1"/>
  <c r="E383" i="1"/>
  <c r="E120" i="1"/>
  <c r="H122" i="1"/>
  <c r="E543" i="1"/>
  <c r="H543" i="1" s="1"/>
  <c r="E12" i="1"/>
  <c r="H12" i="1" s="1"/>
  <c r="E330" i="1"/>
  <c r="E329" i="1" s="1"/>
  <c r="E316" i="1"/>
  <c r="E279" i="1" s="1"/>
  <c r="E131" i="1"/>
  <c r="E64" i="1"/>
  <c r="H64" i="1" s="1"/>
  <c r="H131" i="1" l="1"/>
  <c r="H129" i="1" s="1"/>
  <c r="E16" i="1"/>
  <c r="E5" i="1"/>
  <c r="H5" i="1" s="1"/>
  <c r="H120" i="1"/>
  <c r="E6" i="1"/>
  <c r="H6" i="1" s="1"/>
  <c r="E11" i="1"/>
  <c r="H11" i="1" s="1"/>
  <c r="E549" i="1"/>
  <c r="E545" i="1" l="1"/>
  <c r="H16" i="1"/>
  <c r="E4" i="1"/>
  <c r="H4" i="1" s="1"/>
  <c r="E268" i="1"/>
  <c r="E267" i="1" l="1"/>
  <c r="E129" i="1"/>
  <c r="E9" i="1"/>
  <c r="H9" i="1" s="1"/>
  <c r="E7" i="1"/>
  <c r="H7" i="1" s="1"/>
  <c r="H545" i="1"/>
  <c r="E542" i="1"/>
  <c r="E8" i="1" l="1"/>
  <c r="H8" i="1" s="1"/>
  <c r="E544" i="1"/>
  <c r="H542" i="1"/>
  <c r="H544" i="1" s="1"/>
  <c r="E13" i="1"/>
  <c r="H13" i="1" s="1"/>
  <c r="E14" i="1" l="1"/>
  <c r="H14" i="1" s="1"/>
</calcChain>
</file>

<file path=xl/sharedStrings.xml><?xml version="1.0" encoding="utf-8"?>
<sst xmlns="http://schemas.openxmlformats.org/spreadsheetml/2006/main" count="917" uniqueCount="541">
  <si>
    <t>Účty</t>
  </si>
  <si>
    <t xml:space="preserve">Položka </t>
  </si>
  <si>
    <t>Ukazovateľ</t>
  </si>
  <si>
    <t>BEŽNÉ PRÍJMY</t>
  </si>
  <si>
    <t>DAŇOVÉ PRÍJMY</t>
  </si>
  <si>
    <t>632-0</t>
  </si>
  <si>
    <r>
      <t>Daň z nehnuteľností :</t>
    </r>
    <r>
      <rPr>
        <b/>
        <sz val="12"/>
        <color indexed="8"/>
        <rFont val="Times New Roman"/>
        <family val="1"/>
        <charset val="238"/>
      </rPr>
      <t xml:space="preserve">                                                       </t>
    </r>
  </si>
  <si>
    <t>319-1</t>
  </si>
  <si>
    <t>319-2</t>
  </si>
  <si>
    <t>319-3</t>
  </si>
  <si>
    <t>Kód</t>
  </si>
  <si>
    <t>319-4</t>
  </si>
  <si>
    <t>NEDAŇOVÉ PRÍJMY</t>
  </si>
  <si>
    <t>648-0</t>
  </si>
  <si>
    <t>Príjmy z vlastníctva</t>
  </si>
  <si>
    <t>318-2</t>
  </si>
  <si>
    <t>318-3</t>
  </si>
  <si>
    <t>318-4</t>
  </si>
  <si>
    <t>212003-1</t>
  </si>
  <si>
    <t>602-0</t>
  </si>
  <si>
    <t>Administratívne poplatky</t>
  </si>
  <si>
    <t>11H</t>
  </si>
  <si>
    <t>668-0</t>
  </si>
  <si>
    <t>223001-1</t>
  </si>
  <si>
    <t>223001-3</t>
  </si>
  <si>
    <t>223001-4</t>
  </si>
  <si>
    <t>223001-5</t>
  </si>
  <si>
    <t>359-5</t>
  </si>
  <si>
    <t>693-0</t>
  </si>
  <si>
    <t>312001-1</t>
  </si>
  <si>
    <t>312001-2</t>
  </si>
  <si>
    <t>312001-3</t>
  </si>
  <si>
    <t>312001-4</t>
  </si>
  <si>
    <t>312001-5</t>
  </si>
  <si>
    <t>312001-6</t>
  </si>
  <si>
    <t>312001-7</t>
  </si>
  <si>
    <t>312001-8</t>
  </si>
  <si>
    <t>312001-11</t>
  </si>
  <si>
    <t>312001-17</t>
  </si>
  <si>
    <t xml:space="preserve">MŠ na výchovu a vzdelávanie                                                </t>
  </si>
  <si>
    <t>357-5-0</t>
  </si>
  <si>
    <t>357-5-1</t>
  </si>
  <si>
    <t>357-5-2</t>
  </si>
  <si>
    <t>357-5-3</t>
  </si>
  <si>
    <t>357-5-4</t>
  </si>
  <si>
    <t>357-5-5</t>
  </si>
  <si>
    <t>357-5-6</t>
  </si>
  <si>
    <t>357-5-7</t>
  </si>
  <si>
    <t>357-5-8</t>
  </si>
  <si>
    <t>357-5-11</t>
  </si>
  <si>
    <t>357-5-17</t>
  </si>
  <si>
    <t>221-1</t>
  </si>
  <si>
    <t>357-5-9</t>
  </si>
  <si>
    <t>357-5-10</t>
  </si>
  <si>
    <t>312001-9</t>
  </si>
  <si>
    <t>312001-10</t>
  </si>
  <si>
    <t>11P3</t>
  </si>
  <si>
    <t>KAPITÁLOVÉ PRÍJMY</t>
  </si>
  <si>
    <t>641-0</t>
  </si>
  <si>
    <t>Školský klub detí - príspevok za pobyt</t>
  </si>
  <si>
    <t>699-0</t>
  </si>
  <si>
    <t>584-0-1</t>
  </si>
  <si>
    <t>584-0-2</t>
  </si>
  <si>
    <t>584-0-3</t>
  </si>
  <si>
    <t>351-5-1</t>
  </si>
  <si>
    <t>351-5-2</t>
  </si>
  <si>
    <t>351-5-3</t>
  </si>
  <si>
    <t>PRÍJMY - ZŠ</t>
  </si>
  <si>
    <t>357-5-13</t>
  </si>
  <si>
    <t>312001-13</t>
  </si>
  <si>
    <t>312001-20</t>
  </si>
  <si>
    <t>318-1 633</t>
  </si>
  <si>
    <t>642-0</t>
  </si>
  <si>
    <t>662-0</t>
  </si>
  <si>
    <t xml:space="preserve">GRANTY </t>
  </si>
  <si>
    <t>TRANSERY v rámci VS</t>
  </si>
  <si>
    <t>Ostatné príjmy</t>
  </si>
  <si>
    <t xml:space="preserve">Dotácie  z ÚPSVaR  VK                                  </t>
  </si>
  <si>
    <t>ZŠ na výchovu a vzdel.žiak. zo SZP</t>
  </si>
  <si>
    <t>/5xx</t>
  </si>
  <si>
    <t>357-5-20</t>
  </si>
  <si>
    <t>Min.školstva - havarijný stav ZŠ Vinica</t>
  </si>
  <si>
    <t xml:space="preserve">Z pozemkov                                                                    </t>
  </si>
  <si>
    <t xml:space="preserve">Zo stavieb                                                                            </t>
  </si>
  <si>
    <r>
      <t>Dane za špecifické služby:</t>
    </r>
    <r>
      <rPr>
        <b/>
        <sz val="12"/>
        <color indexed="8"/>
        <rFont val="Times New Roman"/>
        <family val="1"/>
        <charset val="238"/>
      </rPr>
      <t xml:space="preserve">                                         </t>
    </r>
  </si>
  <si>
    <t xml:space="preserve">Za psa                                                                                   </t>
  </si>
  <si>
    <t xml:space="preserve">Za ubytovanie                                                                     </t>
  </si>
  <si>
    <t xml:space="preserve">Za užívanie verejného priestranstva                                    </t>
  </si>
  <si>
    <t xml:space="preserve">Z prenajatých pozemkov                                                               </t>
  </si>
  <si>
    <t xml:space="preserve">Nájomné z obec. nájomných bytov                                   </t>
  </si>
  <si>
    <t xml:space="preserve">Ostatné poplatky  - z vlastnej činnosti                                      </t>
  </si>
  <si>
    <t xml:space="preserve"> - z činnosti spol. obecného úradu            </t>
  </si>
  <si>
    <t>Pokuty, penále a iné sankcie</t>
  </si>
  <si>
    <t xml:space="preserve">Za porušenie predpisov       </t>
  </si>
  <si>
    <t>Popl. a platby z náhod. predaja a služieb</t>
  </si>
  <si>
    <t xml:space="preserve">Za relácie v miestnom rozhlase                                      </t>
  </si>
  <si>
    <t xml:space="preserve">Za kopírovanie                                                                        </t>
  </si>
  <si>
    <t xml:space="preserve">Z činnosti kultúrneho domu, knižnici                                                 </t>
  </si>
  <si>
    <t xml:space="preserve">Popl. za ulož. odp. vody zo žúmp  ČOV           </t>
  </si>
  <si>
    <t xml:space="preserve">Za materské školy a školské zariadenia                        </t>
  </si>
  <si>
    <t>Za prebytočný hnuteľný majetok</t>
  </si>
  <si>
    <t xml:space="preserve">Úroky z tuzemských vkladov                   </t>
  </si>
  <si>
    <t xml:space="preserve">Z účtov finančného hospodárenia                                           </t>
  </si>
  <si>
    <t>Z dodania elektroodpadu</t>
  </si>
  <si>
    <t>GRANTY A TRANSFERY</t>
  </si>
  <si>
    <t xml:space="preserve">Na matričnú činnosť                                                     </t>
  </si>
  <si>
    <t xml:space="preserve">Na stavebné konanie                                                                   </t>
  </si>
  <si>
    <t xml:space="preserve">Na cestnú doprava                                                                  </t>
  </si>
  <si>
    <t xml:space="preserve">Na hlásenie pobytu obč. a reg. obyv.                        </t>
  </si>
  <si>
    <t xml:space="preserve">Na životné prostredie                                       </t>
  </si>
  <si>
    <t xml:space="preserve">Základná škola-normatív na žiaka                                        </t>
  </si>
  <si>
    <t xml:space="preserve">Základná škola-vzdelávacie poukazy                                     </t>
  </si>
  <si>
    <t xml:space="preserve">Základná škola-doprava žiakov                                              </t>
  </si>
  <si>
    <t>Na odmeny pre skladníka CO</t>
  </si>
  <si>
    <t xml:space="preserve">Na stravovanie žiakov v HN                                                                  </t>
  </si>
  <si>
    <t>Na školské potreby pre žiakov v HN</t>
  </si>
  <si>
    <t>Zahraničné granty</t>
  </si>
  <si>
    <t>Bežné</t>
  </si>
  <si>
    <t xml:space="preserve">Z predaja pozemkov                                                                      </t>
  </si>
  <si>
    <t xml:space="preserve">Tuz. kapitálové granty a transf.                           </t>
  </si>
  <si>
    <t xml:space="preserve">Základná škola  - prenájom nebyt.priest.    </t>
  </si>
  <si>
    <t>Školská jedáleň  -  stravné od cudzích strav.</t>
  </si>
  <si>
    <t>PRÍJMY - ZŠ VINICA</t>
  </si>
  <si>
    <t>BEŽNÉ VÝDAVKY</t>
  </si>
  <si>
    <t>1.</t>
  </si>
  <si>
    <t>01.1.1.1.6</t>
  </si>
  <si>
    <t>Výdavky verejnej správy</t>
  </si>
  <si>
    <t>Cestovné náhrady - zahraničné</t>
  </si>
  <si>
    <t xml:space="preserve">Mzdy a odvody                                                                </t>
  </si>
  <si>
    <t>Elektrická energia /budova OcÚ/</t>
  </si>
  <si>
    <t>632001-1</t>
  </si>
  <si>
    <t>Plyn</t>
  </si>
  <si>
    <t>Vodné</t>
  </si>
  <si>
    <t>632003-1</t>
  </si>
  <si>
    <t>633006-1</t>
  </si>
  <si>
    <t>Čistiace potreby</t>
  </si>
  <si>
    <t>633006-2</t>
  </si>
  <si>
    <t>Zbierky zákonov,odborné publikácie, noviny</t>
  </si>
  <si>
    <t>Servis.údržba opravy služ.vozidla</t>
  </si>
  <si>
    <t>Povinné zm.pois. služob.vozidla</t>
  </si>
  <si>
    <t>Diaľničná nálepka,parkov.karta</t>
  </si>
  <si>
    <t>Energie, materiál</t>
  </si>
  <si>
    <t>Školenia,semináre /účastnícke poplatky/</t>
  </si>
  <si>
    <t>Odvoz splaškov</t>
  </si>
  <si>
    <t>637004-1</t>
  </si>
  <si>
    <t>Revízie a kontroly zariadení budovy</t>
  </si>
  <si>
    <t xml:space="preserve">Audítorské a právne  služby  </t>
  </si>
  <si>
    <t>Príspevky zamestnávateľa na stravovanie</t>
  </si>
  <si>
    <t>Povinný prídel do sociálneho fondu</t>
  </si>
  <si>
    <t>Odmeny členom obecného zastupiteľstva</t>
  </si>
  <si>
    <t>Služby</t>
  </si>
  <si>
    <t>Údržba kancelárskych strojov  zariadení</t>
  </si>
  <si>
    <t>Údržba</t>
  </si>
  <si>
    <t>01.7.0.</t>
  </si>
  <si>
    <t>Transakcie verejného dlhu</t>
  </si>
  <si>
    <t>651003-1</t>
  </si>
  <si>
    <t>Verejný poriadok a bezpečnosť</t>
  </si>
  <si>
    <t>03.2.0.</t>
  </si>
  <si>
    <t>Požiarna ochrana</t>
  </si>
  <si>
    <t>Elektrická energia</t>
  </si>
  <si>
    <t>Zákonné zmluvné poistenie požiarneho vozidla</t>
  </si>
  <si>
    <t xml:space="preserve">Ekonomická  oblasť </t>
  </si>
  <si>
    <t>04.6.0.</t>
  </si>
  <si>
    <t>DOPRAVA</t>
  </si>
  <si>
    <t>Povinný prídel do soc.fondu</t>
  </si>
  <si>
    <t>Mzdy a odvody</t>
  </si>
  <si>
    <t>Elektrická energia - dielňa</t>
  </si>
  <si>
    <t>Nákup a výsadba stromkov,kríkov,kvetov</t>
  </si>
  <si>
    <t>Náradie do dielne</t>
  </si>
  <si>
    <t>Nákup kameňa na údržbu MK</t>
  </si>
  <si>
    <t>633006-3</t>
  </si>
  <si>
    <t xml:space="preserve">PHM -kosačky, traktor, RTO-Škoda, </t>
  </si>
  <si>
    <t>Údržba prevádzkových strojov</t>
  </si>
  <si>
    <t>Údržba dopravnej techniky</t>
  </si>
  <si>
    <t>635006-1</t>
  </si>
  <si>
    <t>Povinné zmluvné poistenie nákl. vozidie</t>
  </si>
  <si>
    <t>STK  dopravnej techniky</t>
  </si>
  <si>
    <t>05.1.0.</t>
  </si>
  <si>
    <t>Nakladanie s odpadmi</t>
  </si>
  <si>
    <t>Elektrická energia – ČOV</t>
  </si>
  <si>
    <t>Telekomunikačné popl. na zabezpeč. zariadenie ČOV</t>
  </si>
  <si>
    <t>637004-2</t>
  </si>
  <si>
    <t>637004-3</t>
  </si>
  <si>
    <t>Nájomné za pozemok ČOV</t>
  </si>
  <si>
    <t>Vývoz močoviny  z ČOV</t>
  </si>
  <si>
    <t>Zber odpadov od obyvateľstva</t>
  </si>
  <si>
    <t>Poplatok za uloženie a likvid. odpadu</t>
  </si>
  <si>
    <t>Bývanie a občianska vybavenosť</t>
  </si>
  <si>
    <t>06.2.0.</t>
  </si>
  <si>
    <t>Rozvoj obce</t>
  </si>
  <si>
    <t>06.4.0.</t>
  </si>
  <si>
    <t>Verejné osvetlenie</t>
  </si>
  <si>
    <t>Údržba  verejného osvetlenia</t>
  </si>
  <si>
    <t>06.6.0.</t>
  </si>
  <si>
    <t>Bývanie – obecné nájomné byty</t>
  </si>
  <si>
    <t>Príspevok na stravovanie</t>
  </si>
  <si>
    <t>Kultúra a náboženstvo</t>
  </si>
  <si>
    <t>08.1.0.</t>
  </si>
  <si>
    <r>
      <t>Športové služby</t>
    </r>
    <r>
      <rPr>
        <b/>
        <sz val="12"/>
        <color indexed="8"/>
        <rFont val="Times New Roman"/>
        <family val="1"/>
        <charset val="238"/>
      </rPr>
      <t/>
    </r>
  </si>
  <si>
    <t>372-0</t>
  </si>
  <si>
    <t>372-0-1</t>
  </si>
  <si>
    <t>642001-1</t>
  </si>
  <si>
    <t>Bežné transfery pre šachový klub</t>
  </si>
  <si>
    <t>Palivo - plyn</t>
  </si>
  <si>
    <t>Telefónne poplatky</t>
  </si>
  <si>
    <t>Pracovná odev</t>
  </si>
  <si>
    <t>Materiálové náklady</t>
  </si>
  <si>
    <t>Revízia spotrebičov  a zariadení budovy</t>
  </si>
  <si>
    <t>Príspevky na stravovanie</t>
  </si>
  <si>
    <t>372-0-2</t>
  </si>
  <si>
    <t>642001-2</t>
  </si>
  <si>
    <t>Poštovné</t>
  </si>
  <si>
    <t>Kancelárske potreby</t>
  </si>
  <si>
    <t>Knihy, časopisy, noviny</t>
  </si>
  <si>
    <t>08.4.0.</t>
  </si>
  <si>
    <t>Náboženské a spoločenské služby</t>
  </si>
  <si>
    <t>Elektrická energia  /dom smútku/</t>
  </si>
  <si>
    <t>Vodné /dom smútku, cintoríny /</t>
  </si>
  <si>
    <t>Údržba domu smútku  a cintorínov</t>
  </si>
  <si>
    <t>Vzdelanie</t>
  </si>
  <si>
    <t>09.1.1.1</t>
  </si>
  <si>
    <t>Predškolská výchova</t>
  </si>
  <si>
    <t>Telefónné poplatky</t>
  </si>
  <si>
    <t>Učebné pomôcky, odborná literatúra</t>
  </si>
  <si>
    <t>637015-1</t>
  </si>
  <si>
    <t>Úrazové poistenie detí</t>
  </si>
  <si>
    <t>Povinný prídel do soc. fondu</t>
  </si>
  <si>
    <t>09.1.2.1</t>
  </si>
  <si>
    <t>Základné vzdelanie</t>
  </si>
  <si>
    <t>10.2.0.2.</t>
  </si>
  <si>
    <t>PHM do autobusu /zájazd pre dôchodcov/</t>
  </si>
  <si>
    <t>Jednoráz.dávky soc.pom. a prísp.pre novoroden.</t>
  </si>
  <si>
    <t>01.6.0.</t>
  </si>
  <si>
    <t>Reprezentačné</t>
  </si>
  <si>
    <t>Odborné publikácie</t>
  </si>
  <si>
    <t>Údržba kancelárskych strojov</t>
  </si>
  <si>
    <t>Školenie, semináre</t>
  </si>
  <si>
    <t>Popl. za vstup do Reg. nehnuteľnosti</t>
  </si>
  <si>
    <t>10.5.0.</t>
  </si>
  <si>
    <t>KAPITÁLOVÉ VÝDAVKY</t>
  </si>
  <si>
    <t>04.1.2.</t>
  </si>
  <si>
    <t>Všeobecná pracovná oblasť</t>
  </si>
  <si>
    <t>Cestovné náhrady - tuzemské</t>
  </si>
  <si>
    <t>Cestovné náhr.,energie, materiál,dopravné</t>
  </si>
  <si>
    <t>Vodné,stočné</t>
  </si>
  <si>
    <t>Plyn budova OcÚ</t>
  </si>
  <si>
    <t>Rozhlas a televízia /konces.poplatok/</t>
  </si>
  <si>
    <t>Bezpečnostný projekt ochrana osob.údajov</t>
  </si>
  <si>
    <t>Rutinná a štandardná údržba</t>
  </si>
  <si>
    <t>Poplatky v banke za vedenie účtov</t>
  </si>
  <si>
    <t>Prísevky zamestnávateľa na stravovanie</t>
  </si>
  <si>
    <t>Transakcia verejného dlhu</t>
  </si>
  <si>
    <t>Splácanie úveru zo ŠFRB 8 bj.</t>
  </si>
  <si>
    <t>821007-1</t>
  </si>
  <si>
    <t>Splácanie úveru zo ŠFRB 12 bj.</t>
  </si>
  <si>
    <t>VÝDAVKY - ZŠ</t>
  </si>
  <si>
    <t>Základná škola</t>
  </si>
  <si>
    <t>Vzdelávacie poukazy</t>
  </si>
  <si>
    <t xml:space="preserve">Dopravné </t>
  </si>
  <si>
    <t>ŠKD</t>
  </si>
  <si>
    <t>Školská jedáleň</t>
  </si>
  <si>
    <t>Hmotná núdza</t>
  </si>
  <si>
    <t>Na stravovanie žiaka v HN</t>
  </si>
  <si>
    <t>Na školské potreby pre žiaka v HN</t>
  </si>
  <si>
    <t>Cestovné, energie, materiál</t>
  </si>
  <si>
    <t>Materiál- na separovaný zber</t>
  </si>
  <si>
    <t>Energie, materiál,nájomné</t>
  </si>
  <si>
    <t>Vodné a stočné</t>
  </si>
  <si>
    <t>VÝDAVKY -ZŠ VINICA</t>
  </si>
  <si>
    <t>Energia, materiálové náklady</t>
  </si>
  <si>
    <t>Opravy a údržba v budove MŠ</t>
  </si>
  <si>
    <t xml:space="preserve">Prevod zostatkov minulého roku:                         </t>
  </si>
  <si>
    <t xml:space="preserve">Prevod zostatku z minul.roku - OCÚ                                             </t>
  </si>
  <si>
    <t>453000-1</t>
  </si>
  <si>
    <t>Bežné transfery pre ZO Csemadok Vinica</t>
  </si>
  <si>
    <t xml:space="preserve">Úpravy okolo cint.,úp.terénne,brána,plot </t>
  </si>
  <si>
    <t>A    BEŽNÉ PRÍJMY</t>
  </si>
  <si>
    <t xml:space="preserve">  B     BEŽNÉ VÝDAVKY</t>
  </si>
  <si>
    <t>C     FINANĆNÉ OPERÁCIE</t>
  </si>
  <si>
    <t>PRÍJMY</t>
  </si>
  <si>
    <t>VÝDAVKY</t>
  </si>
  <si>
    <t xml:space="preserve"> PRÍJMOVÉ OPERÁCIE</t>
  </si>
  <si>
    <t>VÝDAVKOVÉ OPERÁCIE</t>
  </si>
  <si>
    <t>PRÍJMY SPOLU</t>
  </si>
  <si>
    <t>VÝDAVKY SPOLU</t>
  </si>
  <si>
    <t>PRÍJMY A VÝDAVKY CELKOM</t>
  </si>
  <si>
    <t>Pohonné hmoty /nafta,mot.olej/</t>
  </si>
  <si>
    <t>Spoločný obecný úrad - stav. úrad</t>
  </si>
  <si>
    <t>Údržba, služby</t>
  </si>
  <si>
    <t>223001-7</t>
  </si>
  <si>
    <t>Opatrovateľské služby</t>
  </si>
  <si>
    <t>357-5-15</t>
  </si>
  <si>
    <t>312001-15</t>
  </si>
  <si>
    <t>312001-23</t>
  </si>
  <si>
    <t>Členské príspevky v združeniach / 3x/</t>
  </si>
  <si>
    <t>651003-2</t>
  </si>
  <si>
    <t>Úrok z úveru -na výst. obecných nájom.byt.</t>
  </si>
  <si>
    <t>Oprava  spotrebičov  a kúrenia</t>
  </si>
  <si>
    <t>Materiál, dopravné , transfery jednotl.</t>
  </si>
  <si>
    <t xml:space="preserve">Sociálne služby pre občanov    </t>
  </si>
  <si>
    <t>821007-2</t>
  </si>
  <si>
    <t>Splácanie úveru zo ŠFRB nové 8 bj.</t>
  </si>
  <si>
    <t>Doprava</t>
  </si>
  <si>
    <t>292027-2</t>
  </si>
  <si>
    <t>Príspevky od nájomníkov do F údržby</t>
  </si>
  <si>
    <t>357-5-23</t>
  </si>
  <si>
    <t>357-5-31</t>
  </si>
  <si>
    <t>312001-31</t>
  </si>
  <si>
    <t>357-5-32</t>
  </si>
  <si>
    <t>312001-32</t>
  </si>
  <si>
    <t>Kancelárske potreby a materiál,tlačivá</t>
  </si>
  <si>
    <t xml:space="preserve">Asfaltovanie výtĺkov </t>
  </si>
  <si>
    <t>Vybavenie kancelárie</t>
  </si>
  <si>
    <t>Transfery</t>
  </si>
  <si>
    <t>08.2.0.</t>
  </si>
  <si>
    <t>08.6.0.</t>
  </si>
  <si>
    <t>Kultúra inde neklasifikovaná</t>
  </si>
  <si>
    <t>Vybudovanie chodníkov ul. Nekyjská</t>
  </si>
  <si>
    <t xml:space="preserve">Za nevýherné hracie prístroje                     </t>
  </si>
  <si>
    <t>Údržba telekomun.techn. Miestny rozhlas</t>
  </si>
  <si>
    <t>Poistné obecné budovy,vrát.náj.byty</t>
  </si>
  <si>
    <t>635004-1</t>
  </si>
  <si>
    <t>Opatrovateľské služby 85 % EU</t>
  </si>
  <si>
    <t>357-5-25</t>
  </si>
  <si>
    <t>312001-25</t>
  </si>
  <si>
    <t>Opatrovateľské služby 15 % ŠR</t>
  </si>
  <si>
    <t>357-5-18</t>
  </si>
  <si>
    <t>312001-18</t>
  </si>
  <si>
    <t>357-5-24</t>
  </si>
  <si>
    <t>312001-24</t>
  </si>
  <si>
    <t>357-5-14</t>
  </si>
  <si>
    <t>312001-14</t>
  </si>
  <si>
    <t>Škola v prírode</t>
  </si>
  <si>
    <t>357-5-12</t>
  </si>
  <si>
    <t>312001-12</t>
  </si>
  <si>
    <t>Na lyžiarsky kurz</t>
  </si>
  <si>
    <t>Stravovanie</t>
  </si>
  <si>
    <t>821007-3</t>
  </si>
  <si>
    <t>na lyžiarsky kurz</t>
  </si>
  <si>
    <t>292027-1</t>
  </si>
  <si>
    <t>Z vratiek - zdravotné poisťovne</t>
  </si>
  <si>
    <t>357-5-34</t>
  </si>
  <si>
    <t>312001-34</t>
  </si>
  <si>
    <t>357-5-35</t>
  </si>
  <si>
    <t>312001-35</t>
  </si>
  <si>
    <t>Nákup kontajnerov, materiál</t>
  </si>
  <si>
    <t>na škola v prírode</t>
  </si>
  <si>
    <t>Príspevok na učebnice a na projekty</t>
  </si>
  <si>
    <t>Ostatné príjmy za porušenie predp.</t>
  </si>
  <si>
    <t>322001-1</t>
  </si>
  <si>
    <t>322001-2</t>
  </si>
  <si>
    <t>322001-3</t>
  </si>
  <si>
    <t xml:space="preserve">VOĽBY </t>
  </si>
  <si>
    <t>Športové šlužby</t>
  </si>
  <si>
    <t xml:space="preserve">Dane z príjmov FO </t>
  </si>
  <si>
    <t>223001-8</t>
  </si>
  <si>
    <t>Dotácia na register adries</t>
  </si>
  <si>
    <t>Zahraničné granty - kapitálové</t>
  </si>
  <si>
    <t>332001-1</t>
  </si>
  <si>
    <t>371-1</t>
  </si>
  <si>
    <t>332001-2</t>
  </si>
  <si>
    <t>Materiál na údržbu ver.osvetlenia</t>
  </si>
  <si>
    <t>Údržba budovy,materiál</t>
  </si>
  <si>
    <t>Prídel do sociálneho fondu</t>
  </si>
  <si>
    <t>1AC2</t>
  </si>
  <si>
    <t>Materiál</t>
  </si>
  <si>
    <t>Chránená dielňa 2 osoby</t>
  </si>
  <si>
    <t>Bývanie- obecné nájomné byty</t>
  </si>
  <si>
    <t>Stavebný dozor - nové nájomné byty ZS</t>
  </si>
  <si>
    <t>Parkovisko - pri náj.byt. Bývalé ZS</t>
  </si>
  <si>
    <t>Materská škola</t>
  </si>
  <si>
    <t>Rekonštrukcia budova MŠ</t>
  </si>
  <si>
    <t>332001-0</t>
  </si>
  <si>
    <t>Údržba bytov z FÚ</t>
  </si>
  <si>
    <t>Vybavenie kancelárií, reklamné predmety</t>
  </si>
  <si>
    <t>Zberný dvor</t>
  </si>
  <si>
    <t>Envifond na zberný dvor</t>
  </si>
  <si>
    <t>651003-4</t>
  </si>
  <si>
    <t>Zberný dvor - vlastné zdroje</t>
  </si>
  <si>
    <t>Leader program</t>
  </si>
  <si>
    <t>821007-4</t>
  </si>
  <si>
    <t>Nové náj.byty 10 BJ-dotácia ŠR+ŠFRB</t>
  </si>
  <si>
    <t>Nové náj.byty 10 BJ-dotácia vlastné zdr.</t>
  </si>
  <si>
    <t>Reprezentačné výdavky pre dôchodcov</t>
  </si>
  <si>
    <t>Finančný príspevok pre dôchodcov</t>
  </si>
  <si>
    <t>Ostatné úvery dlhodobé</t>
  </si>
  <si>
    <t>Úver od ŠFRB na nájomné byty"ZS"</t>
  </si>
  <si>
    <t>OZ Nekvinum-fin.príspevok</t>
  </si>
  <si>
    <t>PZ Gazdovská Hora -fin.príspevok</t>
  </si>
  <si>
    <t>PRÍJMY FO</t>
  </si>
  <si>
    <t>VÝDAVKY FO</t>
  </si>
  <si>
    <t xml:space="preserve">Za komunál.odpady a drobné st.odpady                                </t>
  </si>
  <si>
    <t xml:space="preserve">Z bytov a nebyt.priestorov v b.dome                                                                          </t>
  </si>
  <si>
    <t xml:space="preserve">Výnos dane z príjmov p.úz.samosp.                                     </t>
  </si>
  <si>
    <t xml:space="preserve">Z prenaja. bytov a nebyt.priest.vodné       </t>
  </si>
  <si>
    <t>Swan, softér dane</t>
  </si>
  <si>
    <t>Repr. Výd.+vence na pohreby /aj na OZ/</t>
  </si>
  <si>
    <t>Údržba výpočtovej techniky</t>
  </si>
  <si>
    <t>Údržba softvéru/Cleerio.,Remek,web.str.</t>
  </si>
  <si>
    <t>12 bj</t>
  </si>
  <si>
    <t>8 bj</t>
  </si>
  <si>
    <t>10 bj</t>
  </si>
  <si>
    <t>Servis,údržba a  opravy hasičského vozidla</t>
  </si>
  <si>
    <t>Poplatok,prenájom časť cesty k HZ od SSC</t>
  </si>
  <si>
    <t>Cest.náhrady tuzemské</t>
  </si>
  <si>
    <t>Cestovné náhrady zahraničné</t>
  </si>
  <si>
    <t>Autosúčiastky na údržbu dopravnej techniky</t>
  </si>
  <si>
    <t>Analýza prítokovej a odtokovj vody -ČOV</t>
  </si>
  <si>
    <t>Špec.služby./vyhotovenie projekt.,žiadosti/</t>
  </si>
  <si>
    <t>Bežné transfery pre futbal.klub</t>
  </si>
  <si>
    <t>Reprezentačné pre deti a mládež</t>
  </si>
  <si>
    <t>Údržba,oprava  budovy ZŠ</t>
  </si>
  <si>
    <t xml:space="preserve">Prípravná a projektová dokumentácia </t>
  </si>
  <si>
    <t>Nákup pozemkov</t>
  </si>
  <si>
    <t>BGA</t>
  </si>
  <si>
    <r>
      <t xml:space="preserve">Vlastné príjmy školy </t>
    </r>
    <r>
      <rPr>
        <b/>
        <sz val="11"/>
        <color indexed="8"/>
        <rFont val="Times New Roman"/>
        <family val="1"/>
        <charset val="238"/>
      </rPr>
      <t>/bežné príjmy/</t>
    </r>
  </si>
  <si>
    <t>Ing. Kristián Baksa</t>
  </si>
  <si>
    <t>starosta obce</t>
  </si>
  <si>
    <t>Ostatné náklady</t>
  </si>
  <si>
    <t>Mzdové náklady</t>
  </si>
  <si>
    <t>Pre žiakov zo SZP</t>
  </si>
  <si>
    <t>Na učebnice</t>
  </si>
  <si>
    <t>Splácanie úveru zo ŠFRB 10 BJ ul. J.Kráľa</t>
  </si>
  <si>
    <t>322001-4</t>
  </si>
  <si>
    <t>Leader program - vlastné zdroje</t>
  </si>
  <si>
    <t>01.1.1.</t>
  </si>
  <si>
    <t>Verejná správa</t>
  </si>
  <si>
    <t>Bankový úver dlhodobý</t>
  </si>
  <si>
    <t>Spolu</t>
  </si>
  <si>
    <t>292027-3</t>
  </si>
  <si>
    <t>Union poisťovňa dobropis</t>
  </si>
  <si>
    <t xml:space="preserve">Z prenajatých strojov, prístrojov, zariadení                             </t>
  </si>
  <si>
    <t>Nájomné výp.techniky Konica</t>
  </si>
  <si>
    <t>Služby Konica</t>
  </si>
  <si>
    <t>Školenie dobrov.hasičov</t>
  </si>
  <si>
    <t>Zábezpeky - nájomné byty</t>
  </si>
  <si>
    <t>Príjem finančnej zábezpeky za náj.byty</t>
  </si>
  <si>
    <t>131A</t>
  </si>
  <si>
    <t xml:space="preserve">Prevod zostatku z minul.roku – ZŠ vlastné             </t>
  </si>
  <si>
    <t>Prevod zostatku z minul.roku- ZŠ dotácie</t>
  </si>
  <si>
    <t>453000-2</t>
  </si>
  <si>
    <t>Prevod zostatku z minul.roku- OCÚ dotácie</t>
  </si>
  <si>
    <t>Rezerervný fond OCÚ</t>
  </si>
  <si>
    <t>584-0-7</t>
  </si>
  <si>
    <t>351-5-7</t>
  </si>
  <si>
    <t>Asistent učiteľa 5 % od OCÚ</t>
  </si>
  <si>
    <t xml:space="preserve">KKV karta+služba za prevoz buniek </t>
  </si>
  <si>
    <t>Montáž a demontáž vianoč.osvetlenia</t>
  </si>
  <si>
    <t>Kancelárske potreby a materiál,taniere</t>
  </si>
  <si>
    <t>Prenájom výp.techniky Konica</t>
  </si>
  <si>
    <t>Modelársky klub Vinica</t>
  </si>
  <si>
    <t>Služby - pre dobrovoľných hasičov</t>
  </si>
  <si>
    <t>Od obcí na základe vyúčtovania SOU</t>
  </si>
  <si>
    <t xml:space="preserve">0 6 6 0 </t>
  </si>
  <si>
    <t>Vrátená finančná zábezpeka-nájomné byty</t>
  </si>
  <si>
    <t>Chránená dielňa - 2 osoby</t>
  </si>
  <si>
    <t>CHD 2 O</t>
  </si>
  <si>
    <t>Nezamestnanosť SPOLU</t>
  </si>
  <si>
    <t>z dobropisov SSE, SPP</t>
  </si>
  <si>
    <t>Splácanie úveru - pozemky + priestory bánk</t>
  </si>
  <si>
    <t>Osobný automobil - služobný (zamestnanci)</t>
  </si>
  <si>
    <t>714001-2</t>
  </si>
  <si>
    <t xml:space="preserve">Výstroj pre dobrov. hasičov </t>
  </si>
  <si>
    <t>Údržba technológie ČOV</t>
  </si>
  <si>
    <t xml:space="preserve">    R o z p o č e t     o b c e    a     Z Š   V I N I C A    n a    r o k    2 0 2 0   v   €</t>
  </si>
  <si>
    <t>Rok 2020 v €</t>
  </si>
  <si>
    <t>1.úprava</t>
  </si>
  <si>
    <t>2. úprava</t>
  </si>
  <si>
    <t>Cesta na trh práce 1 osoba</t>
  </si>
  <si>
    <t>Envirofond - pouličný zametač</t>
  </si>
  <si>
    <t>PHM do služobného vozidla</t>
  </si>
  <si>
    <t>Kultúrna činnosť - Oberačkový festival</t>
  </si>
  <si>
    <t>Parlamentné Voľby 2020</t>
  </si>
  <si>
    <t>Cesta na trh práce 1 osoba Dobos F.</t>
  </si>
  <si>
    <t>Cesta na trh práce 1 osoba - Antal Vlasta</t>
  </si>
  <si>
    <t>MŽP SR SIEA zníž.en.nároč.bud. - OcÚ</t>
  </si>
  <si>
    <t>584-0-8</t>
  </si>
  <si>
    <t>351-5-8</t>
  </si>
  <si>
    <t>pracuj v školskej kuchyni- 5%</t>
  </si>
  <si>
    <t>Údržba budovy OcÚ+verejné priestr.</t>
  </si>
  <si>
    <t>Úrok z úveru BKS</t>
  </si>
  <si>
    <t xml:space="preserve">Riadenie tech. procesu  ČOV </t>
  </si>
  <si>
    <t>637004-4</t>
  </si>
  <si>
    <t>372-0-3</t>
  </si>
  <si>
    <t>642001-3</t>
  </si>
  <si>
    <t>podpora kult. Podujatí - koncerty</t>
  </si>
  <si>
    <t>Ochranné pracovné pomôcky - TOS</t>
  </si>
  <si>
    <t>1 osoba</t>
  </si>
  <si>
    <t>Envirofond - pouličný zametač - vlastné zdr.</t>
  </si>
  <si>
    <t>MŽP SR SIEA zníž.en.nároč.bud. - OcÚ - V.Z.</t>
  </si>
  <si>
    <t xml:space="preserve">Úver </t>
  </si>
  <si>
    <t>vo Vinici, dňa 29.11.2019</t>
  </si>
  <si>
    <t xml:space="preserve">Na spoločný stav. Úrad - prevádzka                          </t>
  </si>
  <si>
    <t xml:space="preserve">Na spoločný stav. úrad  - mzdy                         </t>
  </si>
  <si>
    <t>praxou k zamestnaniu</t>
  </si>
  <si>
    <t>traktor</t>
  </si>
  <si>
    <t>322001-5</t>
  </si>
  <si>
    <t>Interreg-rekonštrukcia kult. Domu</t>
  </si>
  <si>
    <t>zelená obec</t>
  </si>
  <si>
    <t>Fin. prísp. na prevádzku - denný stacionár</t>
  </si>
  <si>
    <t>traktor - vl. Zdoje</t>
  </si>
  <si>
    <t>zelená obec - vl. Zdroje</t>
  </si>
  <si>
    <t>08.2.0</t>
  </si>
  <si>
    <t>kultúrny dom</t>
  </si>
  <si>
    <t>interreg - rekonštr. Kult. Domu</t>
  </si>
  <si>
    <t>interreg - rekonštr. Kult. Domu-vl. Nákl.</t>
  </si>
  <si>
    <t xml:space="preserve">Z prenaj.budov, priestorov a objektov                                   </t>
  </si>
  <si>
    <t>Príjem z predaja pozemkov a nehmotných  aktív</t>
  </si>
  <si>
    <t>Telekomunikačné služby</t>
  </si>
  <si>
    <t>Komunikačná infraštruktúra (internet)</t>
  </si>
  <si>
    <t>poštovné služby</t>
  </si>
  <si>
    <t>Vypracoval: Lívia Jámborová</t>
  </si>
  <si>
    <t>Základný plat a náhrady mzdy</t>
  </si>
  <si>
    <t>odvod na zdravotné poistenie - VśZP</t>
  </si>
  <si>
    <t>odvod na zdravotné poistenie-Dôvera, Union</t>
  </si>
  <si>
    <t>Odvod na nemocenské poistenie</t>
  </si>
  <si>
    <t>odvod na dôchodkové zabezpečenie</t>
  </si>
  <si>
    <t>úrazové poistenie zamestnancov</t>
  </si>
  <si>
    <t>dôchodkové zabezpečenie</t>
  </si>
  <si>
    <t>prísp. Na poistenie v nezamestnanosti</t>
  </si>
  <si>
    <t>prísp. Do rezervného fondu solidarity</t>
  </si>
  <si>
    <t>prísp. Na doplnkové dochodkové poistenie</t>
  </si>
  <si>
    <r>
      <t>Kultúrne zariadenia</t>
    </r>
    <r>
      <rPr>
        <b/>
        <sz val="12"/>
        <color indexed="8"/>
        <rFont val="Times New Roman"/>
        <family val="1"/>
        <charset val="238"/>
      </rPr>
      <t xml:space="preserve"> - KD a knižnica</t>
    </r>
  </si>
  <si>
    <t>mzdy a odvody</t>
  </si>
  <si>
    <t>príspevok na DDP</t>
  </si>
  <si>
    <t>oberačkový fetstival - vstupné</t>
  </si>
  <si>
    <t>3AC1</t>
  </si>
  <si>
    <t>3AC2</t>
  </si>
  <si>
    <t>Asistent učiteľa- projekt</t>
  </si>
  <si>
    <t>Asistent učiteľa- štátny príspevok</t>
  </si>
  <si>
    <t>parlamentné voľby 2020</t>
  </si>
  <si>
    <t>634002-1</t>
  </si>
  <si>
    <t>opatrovaateľky</t>
  </si>
  <si>
    <t>pracuj v školskej kuchyni</t>
  </si>
  <si>
    <t>312001-21</t>
  </si>
  <si>
    <t>312001-22</t>
  </si>
  <si>
    <t>prevádzkové náklady - normatívne</t>
  </si>
  <si>
    <t>prevádzkové náklady - nenormatívne</t>
  </si>
  <si>
    <t>údržba budovy</t>
  </si>
  <si>
    <t xml:space="preserve">projekty </t>
  </si>
  <si>
    <t>asistent učiteľa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</si>
</sst>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0"/>
      <color rgb="FFFFFF00"/>
      <name val="Times New Roman"/>
      <family val="1"/>
      <charset val="238"/>
    </font>
    <font>
      <sz val="12"/>
      <color rgb="FFFFFF0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/>
    <xf numFmtId="0" fontId="4" fillId="4" borderId="1" xfId="0" applyFont="1" applyFill="1" applyBorder="1"/>
    <xf numFmtId="0" fontId="2" fillId="5" borderId="1" xfId="0" applyFont="1" applyFill="1" applyBorder="1"/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/>
    <xf numFmtId="0" fontId="2" fillId="7" borderId="1" xfId="0" applyFont="1" applyFill="1" applyBorder="1"/>
    <xf numFmtId="0" fontId="2" fillId="0" borderId="3" xfId="0" applyFont="1" applyBorder="1"/>
    <xf numFmtId="0" fontId="5" fillId="5" borderId="1" xfId="0" applyFont="1" applyFill="1" applyBorder="1" applyAlignment="1">
      <alignment vertical="center"/>
    </xf>
    <xf numFmtId="0" fontId="4" fillId="6" borderId="2" xfId="0" applyFont="1" applyFill="1" applyBorder="1"/>
    <xf numFmtId="0" fontId="3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5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 wrapText="1"/>
    </xf>
    <xf numFmtId="0" fontId="4" fillId="8" borderId="1" xfId="0" applyFont="1" applyFill="1" applyBorder="1"/>
    <xf numFmtId="0" fontId="4" fillId="8" borderId="2" xfId="0" applyFont="1" applyFill="1" applyBorder="1"/>
    <xf numFmtId="0" fontId="10" fillId="5" borderId="1" xfId="0" applyFont="1" applyFill="1" applyBorder="1"/>
    <xf numFmtId="0" fontId="10" fillId="0" borderId="1" xfId="0" applyFont="1" applyFill="1" applyBorder="1"/>
    <xf numFmtId="0" fontId="10" fillId="0" borderId="1" xfId="0" applyFont="1" applyBorder="1"/>
    <xf numFmtId="0" fontId="4" fillId="5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/>
    </xf>
    <xf numFmtId="0" fontId="13" fillId="9" borderId="1" xfId="0" applyFont="1" applyFill="1" applyBorder="1"/>
    <xf numFmtId="0" fontId="10" fillId="9" borderId="1" xfId="0" applyFont="1" applyFill="1" applyBorder="1"/>
    <xf numFmtId="0" fontId="11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right"/>
    </xf>
    <xf numFmtId="0" fontId="11" fillId="7" borderId="1" xfId="0" applyFont="1" applyFill="1" applyBorder="1"/>
    <xf numFmtId="0" fontId="10" fillId="0" borderId="1" xfId="0" applyFont="1" applyFill="1" applyBorder="1" applyAlignment="1">
      <alignment horizontal="right"/>
    </xf>
    <xf numFmtId="0" fontId="10" fillId="0" borderId="1" xfId="0" applyFont="1" applyBorder="1" applyAlignment="1">
      <alignment vertical="center"/>
    </xf>
    <xf numFmtId="0" fontId="1" fillId="0" borderId="0" xfId="0" applyFont="1"/>
    <xf numFmtId="0" fontId="9" fillId="0" borderId="0" xfId="0" applyFont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0" fillId="9" borderId="1" xfId="0" applyFont="1" applyFill="1" applyBorder="1" applyAlignment="1">
      <alignment horizontal="left"/>
    </xf>
    <xf numFmtId="0" fontId="8" fillId="6" borderId="1" xfId="0" applyFont="1" applyFill="1" applyBorder="1"/>
    <xf numFmtId="0" fontId="17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8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2" fillId="7" borderId="1" xfId="0" applyFont="1" applyFill="1" applyBorder="1" applyAlignment="1"/>
    <xf numFmtId="0" fontId="16" fillId="7" borderId="1" xfId="0" applyFont="1" applyFill="1" applyBorder="1" applyAlignment="1">
      <alignment wrapText="1"/>
    </xf>
    <xf numFmtId="0" fontId="10" fillId="7" borderId="1" xfId="0" applyFont="1" applyFill="1" applyBorder="1" applyAlignment="1"/>
    <xf numFmtId="0" fontId="12" fillId="9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/>
    </xf>
    <xf numFmtId="0" fontId="8" fillId="5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11" borderId="1" xfId="0" applyFont="1" applyFill="1" applyBorder="1" applyAlignment="1">
      <alignment horizontal="left"/>
    </xf>
    <xf numFmtId="0" fontId="2" fillId="11" borderId="1" xfId="0" applyFont="1" applyFill="1" applyBorder="1"/>
    <xf numFmtId="0" fontId="8" fillId="11" borderId="1" xfId="0" applyFont="1" applyFill="1" applyBorder="1"/>
    <xf numFmtId="0" fontId="4" fillId="11" borderId="1" xfId="0" applyFont="1" applyFill="1" applyBorder="1" applyAlignment="1">
      <alignment vertical="center"/>
    </xf>
    <xf numFmtId="0" fontId="21" fillId="0" borderId="1" xfId="0" applyFont="1" applyBorder="1"/>
    <xf numFmtId="0" fontId="2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/>
    </xf>
    <xf numFmtId="0" fontId="21" fillId="0" borderId="1" xfId="0" applyFont="1" applyBorder="1" applyAlignment="1"/>
    <xf numFmtId="0" fontId="2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10" fillId="0" borderId="6" xfId="0" applyFont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10" fillId="0" borderId="7" xfId="0" applyFont="1" applyBorder="1" applyAlignment="1"/>
    <xf numFmtId="0" fontId="4" fillId="7" borderId="1" xfId="0" applyFont="1" applyFill="1" applyBorder="1"/>
    <xf numFmtId="0" fontId="2" fillId="0" borderId="2" xfId="0" applyFont="1" applyBorder="1"/>
    <xf numFmtId="0" fontId="10" fillId="0" borderId="2" xfId="0" applyFont="1" applyBorder="1" applyAlignment="1">
      <alignment horizontal="left"/>
    </xf>
    <xf numFmtId="0" fontId="2" fillId="7" borderId="3" xfId="0" applyFont="1" applyFill="1" applyBorder="1"/>
    <xf numFmtId="0" fontId="2" fillId="7" borderId="7" xfId="0" applyFont="1" applyFill="1" applyBorder="1"/>
    <xf numFmtId="0" fontId="4" fillId="7" borderId="7" xfId="0" applyFont="1" applyFill="1" applyBorder="1" applyAlignment="1">
      <alignment vertical="center"/>
    </xf>
    <xf numFmtId="0" fontId="4" fillId="11" borderId="2" xfId="0" applyFont="1" applyFill="1" applyBorder="1" applyAlignment="1">
      <alignment horizontal="left"/>
    </xf>
    <xf numFmtId="0" fontId="2" fillId="11" borderId="2" xfId="0" applyFont="1" applyFill="1" applyBorder="1"/>
    <xf numFmtId="2" fontId="4" fillId="11" borderId="2" xfId="0" applyNumberFormat="1" applyFont="1" applyFill="1" applyBorder="1" applyAlignment="1">
      <alignment horizontal="center"/>
    </xf>
    <xf numFmtId="0" fontId="4" fillId="11" borderId="8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4" fillId="10" borderId="2" xfId="0" applyFont="1" applyFill="1" applyBorder="1" applyAlignment="1">
      <alignment horizontal="left"/>
    </xf>
    <xf numFmtId="0" fontId="2" fillId="10" borderId="2" xfId="0" applyFont="1" applyFill="1" applyBorder="1"/>
    <xf numFmtId="0" fontId="2" fillId="11" borderId="1" xfId="0" applyFont="1" applyFill="1" applyBorder="1" applyAlignment="1">
      <alignment horizontal="left"/>
    </xf>
    <xf numFmtId="14" fontId="4" fillId="11" borderId="1" xfId="0" applyNumberFormat="1" applyFont="1" applyFill="1" applyBorder="1" applyAlignment="1">
      <alignment horizontal="center"/>
    </xf>
    <xf numFmtId="0" fontId="4" fillId="11" borderId="6" xfId="0" applyFont="1" applyFill="1" applyBorder="1" applyAlignment="1">
      <alignment vertical="center"/>
    </xf>
    <xf numFmtId="0" fontId="2" fillId="10" borderId="8" xfId="0" applyFont="1" applyFill="1" applyBorder="1"/>
    <xf numFmtId="0" fontId="4" fillId="10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left"/>
    </xf>
    <xf numFmtId="0" fontId="4" fillId="7" borderId="6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4" fillId="11" borderId="1" xfId="0" applyFont="1" applyFill="1" applyBorder="1"/>
    <xf numFmtId="0" fontId="23" fillId="11" borderId="6" xfId="0" applyFont="1" applyFill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0" fillId="0" borderId="1" xfId="0" applyBorder="1"/>
    <xf numFmtId="0" fontId="10" fillId="9" borderId="6" xfId="0" applyFont="1" applyFill="1" applyBorder="1"/>
    <xf numFmtId="0" fontId="24" fillId="0" borderId="6" xfId="0" applyFont="1" applyBorder="1" applyAlignment="1">
      <alignment horizontal="left" vertical="center"/>
    </xf>
    <xf numFmtId="0" fontId="10" fillId="7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0" fontId="2" fillId="10" borderId="1" xfId="0" applyFont="1" applyFill="1" applyBorder="1"/>
    <xf numFmtId="0" fontId="23" fillId="10" borderId="1" xfId="0" applyFont="1" applyFill="1" applyBorder="1" applyAlignment="1">
      <alignment vertical="center"/>
    </xf>
    <xf numFmtId="0" fontId="4" fillId="10" borderId="8" xfId="0" applyFont="1" applyFill="1" applyBorder="1" applyAlignment="1">
      <alignment horizontal="left" vertical="center"/>
    </xf>
    <xf numFmtId="0" fontId="4" fillId="11" borderId="6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 vertical="center"/>
    </xf>
    <xf numFmtId="0" fontId="2" fillId="7" borderId="6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9" borderId="1" xfId="0" applyFont="1" applyFill="1" applyBorder="1"/>
    <xf numFmtId="0" fontId="4" fillId="11" borderId="1" xfId="0" applyFont="1" applyFill="1" applyBorder="1" applyAlignment="1">
      <alignment horizontal="right"/>
    </xf>
    <xf numFmtId="0" fontId="4" fillId="11" borderId="6" xfId="0" applyFont="1" applyFill="1" applyBorder="1"/>
    <xf numFmtId="0" fontId="10" fillId="0" borderId="6" xfId="0" applyFont="1" applyBorder="1"/>
    <xf numFmtId="0" fontId="4" fillId="7" borderId="6" xfId="0" applyFont="1" applyFill="1" applyBorder="1"/>
    <xf numFmtId="0" fontId="5" fillId="11" borderId="6" xfId="0" applyFont="1" applyFill="1" applyBorder="1"/>
    <xf numFmtId="0" fontId="5" fillId="7" borderId="6" xfId="0" applyFont="1" applyFill="1" applyBorder="1"/>
    <xf numFmtId="0" fontId="4" fillId="10" borderId="8" xfId="0" applyFont="1" applyFill="1" applyBorder="1"/>
    <xf numFmtId="0" fontId="10" fillId="0" borderId="6" xfId="0" applyFont="1" applyFill="1" applyBorder="1"/>
    <xf numFmtId="0" fontId="10" fillId="0" borderId="3" xfId="0" applyFont="1" applyBorder="1"/>
    <xf numFmtId="0" fontId="4" fillId="11" borderId="2" xfId="0" applyFont="1" applyFill="1" applyBorder="1" applyAlignment="1">
      <alignment horizontal="right"/>
    </xf>
    <xf numFmtId="0" fontId="4" fillId="11" borderId="8" xfId="0" applyFont="1" applyFill="1" applyBorder="1" applyAlignment="1">
      <alignment horizontal="left" vertical="center"/>
    </xf>
    <xf numFmtId="0" fontId="5" fillId="7" borderId="1" xfId="0" applyFont="1" applyFill="1" applyBorder="1"/>
    <xf numFmtId="14" fontId="4" fillId="11" borderId="1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0" fillId="7" borderId="2" xfId="0" applyFont="1" applyFill="1" applyBorder="1" applyAlignment="1">
      <alignment horizontal="left"/>
    </xf>
    <xf numFmtId="0" fontId="22" fillId="7" borderId="1" xfId="0" applyFont="1" applyFill="1" applyBorder="1" applyAlignment="1">
      <alignment horizontal="left"/>
    </xf>
    <xf numFmtId="0" fontId="0" fillId="7" borderId="1" xfId="0" applyFill="1" applyBorder="1"/>
    <xf numFmtId="0" fontId="8" fillId="3" borderId="2" xfId="0" applyFont="1" applyFill="1" applyBorder="1" applyAlignment="1">
      <alignment horizontal="center" vertical="center"/>
    </xf>
    <xf numFmtId="0" fontId="2" fillId="12" borderId="1" xfId="0" applyFont="1" applyFill="1" applyBorder="1"/>
    <xf numFmtId="0" fontId="0" fillId="12" borderId="1" xfId="0" applyFill="1" applyBorder="1"/>
    <xf numFmtId="14" fontId="4" fillId="12" borderId="1" xfId="0" applyNumberFormat="1" applyFont="1" applyFill="1" applyBorder="1" applyAlignment="1">
      <alignment horizontal="right"/>
    </xf>
    <xf numFmtId="0" fontId="4" fillId="1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top"/>
    </xf>
    <xf numFmtId="0" fontId="2" fillId="12" borderId="1" xfId="0" applyFont="1" applyFill="1" applyBorder="1" applyAlignment="1">
      <alignment horizontal="left"/>
    </xf>
    <xf numFmtId="0" fontId="4" fillId="12" borderId="1" xfId="0" applyFont="1" applyFill="1" applyBorder="1"/>
    <xf numFmtId="0" fontId="3" fillId="9" borderId="0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/>
    </xf>
    <xf numFmtId="0" fontId="10" fillId="11" borderId="1" xfId="0" applyFont="1" applyFill="1" applyBorder="1" applyAlignment="1">
      <alignment horizontal="left"/>
    </xf>
    <xf numFmtId="0" fontId="16" fillId="5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0" fillId="0" borderId="0" xfId="0" applyFont="1"/>
    <xf numFmtId="0" fontId="4" fillId="9" borderId="6" xfId="0" applyFont="1" applyFill="1" applyBorder="1"/>
    <xf numFmtId="0" fontId="17" fillId="0" borderId="1" xfId="0" applyFont="1" applyBorder="1" applyAlignment="1">
      <alignment vertical="center"/>
    </xf>
    <xf numFmtId="0" fontId="3" fillId="14" borderId="6" xfId="0" applyFont="1" applyFill="1" applyBorder="1" applyAlignment="1">
      <alignment horizontal="left"/>
    </xf>
    <xf numFmtId="0" fontId="3" fillId="14" borderId="4" xfId="0" applyFont="1" applyFill="1" applyBorder="1" applyAlignment="1">
      <alignment horizontal="left"/>
    </xf>
    <xf numFmtId="0" fontId="17" fillId="0" borderId="1" xfId="0" applyFont="1" applyFill="1" applyBorder="1" applyAlignment="1">
      <alignment wrapText="1"/>
    </xf>
    <xf numFmtId="0" fontId="21" fillId="0" borderId="1" xfId="0" applyFont="1" applyBorder="1" applyAlignment="1">
      <alignment horizontal="left" vertical="center"/>
    </xf>
    <xf numFmtId="0" fontId="25" fillId="0" borderId="8" xfId="0" applyFont="1" applyBorder="1" applyAlignment="1">
      <alignment vertical="center"/>
    </xf>
    <xf numFmtId="0" fontId="16" fillId="7" borderId="1" xfId="0" applyFont="1" applyFill="1" applyBorder="1"/>
    <xf numFmtId="0" fontId="12" fillId="9" borderId="1" xfId="0" applyFont="1" applyFill="1" applyBorder="1" applyAlignment="1">
      <alignment horizontal="left"/>
    </xf>
    <xf numFmtId="0" fontId="18" fillId="9" borderId="1" xfId="0" applyFont="1" applyFill="1" applyBorder="1"/>
    <xf numFmtId="0" fontId="12" fillId="5" borderId="1" xfId="0" applyFont="1" applyFill="1" applyBorder="1" applyAlignment="1">
      <alignment horizontal="left"/>
    </xf>
    <xf numFmtId="0" fontId="18" fillId="5" borderId="1" xfId="0" applyFont="1" applyFill="1" applyBorder="1"/>
    <xf numFmtId="0" fontId="19" fillId="5" borderId="6" xfId="0" applyFont="1" applyFill="1" applyBorder="1"/>
    <xf numFmtId="0" fontId="18" fillId="7" borderId="1" xfId="0" applyFont="1" applyFill="1" applyBorder="1" applyAlignment="1">
      <alignment horizontal="left"/>
    </xf>
    <xf numFmtId="0" fontId="26" fillId="7" borderId="1" xfId="0" applyFont="1" applyFill="1" applyBorder="1" applyAlignment="1">
      <alignment horizontal="left"/>
    </xf>
    <xf numFmtId="0" fontId="27" fillId="7" borderId="1" xfId="0" applyFont="1" applyFill="1" applyBorder="1"/>
    <xf numFmtId="0" fontId="26" fillId="7" borderId="6" xfId="0" applyFont="1" applyFill="1" applyBorder="1" applyAlignment="1">
      <alignment horizontal="left"/>
    </xf>
    <xf numFmtId="0" fontId="0" fillId="9" borderId="1" xfId="0" applyFill="1" applyBorder="1"/>
    <xf numFmtId="0" fontId="10" fillId="9" borderId="2" xfId="0" applyFont="1" applyFill="1" applyBorder="1" applyAlignment="1">
      <alignment horizontal="left"/>
    </xf>
    <xf numFmtId="0" fontId="10" fillId="9" borderId="3" xfId="0" applyFont="1" applyFill="1" applyBorder="1"/>
    <xf numFmtId="0" fontId="10" fillId="9" borderId="3" xfId="0" applyFont="1" applyFill="1" applyBorder="1" applyAlignment="1">
      <alignment horizontal="left"/>
    </xf>
    <xf numFmtId="0" fontId="10" fillId="9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 wrapText="1"/>
    </xf>
    <xf numFmtId="0" fontId="17" fillId="9" borderId="6" xfId="0" applyFont="1" applyFill="1" applyBorder="1"/>
    <xf numFmtId="0" fontId="10" fillId="9" borderId="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0" fontId="2" fillId="6" borderId="1" xfId="0" applyFont="1" applyFill="1" applyBorder="1"/>
    <xf numFmtId="0" fontId="4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wrapText="1"/>
    </xf>
    <xf numFmtId="0" fontId="8" fillId="7" borderId="6" xfId="0" applyFont="1" applyFill="1" applyBorder="1"/>
    <xf numFmtId="0" fontId="12" fillId="9" borderId="6" xfId="0" applyFont="1" applyFill="1" applyBorder="1"/>
    <xf numFmtId="0" fontId="4" fillId="7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left"/>
    </xf>
    <xf numFmtId="0" fontId="4" fillId="12" borderId="6" xfId="0" applyFont="1" applyFill="1" applyBorder="1" applyAlignment="1">
      <alignment horizontal="right"/>
    </xf>
    <xf numFmtId="0" fontId="10" fillId="9" borderId="2" xfId="0" applyFont="1" applyFill="1" applyBorder="1"/>
    <xf numFmtId="0" fontId="10" fillId="9" borderId="8" xfId="0" applyFont="1" applyFill="1" applyBorder="1" applyAlignment="1">
      <alignment vertical="center"/>
    </xf>
    <xf numFmtId="0" fontId="10" fillId="9" borderId="8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21" fillId="9" borderId="1" xfId="0" applyFont="1" applyFill="1" applyBorder="1" applyAlignment="1">
      <alignment horizontal="left"/>
    </xf>
    <xf numFmtId="0" fontId="8" fillId="9" borderId="0" xfId="0" applyFont="1" applyFill="1" applyBorder="1" applyAlignment="1">
      <alignment horizontal="center" vertical="center"/>
    </xf>
    <xf numFmtId="0" fontId="0" fillId="0" borderId="0" xfId="0" applyBorder="1"/>
    <xf numFmtId="0" fontId="3" fillId="15" borderId="6" xfId="0" applyFont="1" applyFill="1" applyBorder="1" applyAlignment="1">
      <alignment horizontal="left"/>
    </xf>
    <xf numFmtId="0" fontId="3" fillId="15" borderId="4" xfId="0" applyFont="1" applyFill="1" applyBorder="1" applyAlignment="1">
      <alignment horizontal="left"/>
    </xf>
    <xf numFmtId="0" fontId="3" fillId="15" borderId="5" xfId="0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0" fillId="15" borderId="6" xfId="0" applyFont="1" applyFill="1" applyBorder="1" applyAlignment="1">
      <alignment horizontal="left"/>
    </xf>
    <xf numFmtId="0" fontId="20" fillId="15" borderId="4" xfId="0" applyFont="1" applyFill="1" applyBorder="1" applyAlignment="1">
      <alignment horizontal="left"/>
    </xf>
    <xf numFmtId="0" fontId="20" fillId="15" borderId="5" xfId="0" applyFont="1" applyFill="1" applyBorder="1" applyAlignment="1">
      <alignment horizontal="left"/>
    </xf>
    <xf numFmtId="0" fontId="10" fillId="0" borderId="1" xfId="0" applyFont="1" applyFill="1" applyBorder="1" applyAlignment="1">
      <alignment vertical="center"/>
    </xf>
    <xf numFmtId="0" fontId="0" fillId="9" borderId="0" xfId="0" applyFill="1"/>
    <xf numFmtId="0" fontId="10" fillId="0" borderId="7" xfId="0" applyFont="1" applyBorder="1" applyAlignment="1">
      <alignment horizontal="left"/>
    </xf>
    <xf numFmtId="0" fontId="5" fillId="5" borderId="1" xfId="0" applyFont="1" applyFill="1" applyBorder="1" applyAlignment="1">
      <alignment horizontal="center" vertical="top" wrapText="1"/>
    </xf>
    <xf numFmtId="4" fontId="19" fillId="15" borderId="1" xfId="0" applyNumberFormat="1" applyFont="1" applyFill="1" applyBorder="1" applyAlignment="1"/>
    <xf numFmtId="4" fontId="19" fillId="13" borderId="1" xfId="0" applyNumberFormat="1" applyFont="1" applyFill="1" applyBorder="1" applyAlignment="1"/>
    <xf numFmtId="4" fontId="8" fillId="15" borderId="1" xfId="0" applyNumberFormat="1" applyFont="1" applyFill="1" applyBorder="1" applyAlignment="1"/>
    <xf numFmtId="4" fontId="8" fillId="15" borderId="1" xfId="0" applyNumberFormat="1" applyFont="1" applyFill="1" applyBorder="1" applyAlignment="1">
      <alignment horizontal="right"/>
    </xf>
    <xf numFmtId="4" fontId="8" fillId="15" borderId="3" xfId="0" applyNumberFormat="1" applyFont="1" applyFill="1" applyBorder="1" applyAlignment="1">
      <alignment horizontal="right"/>
    </xf>
    <xf numFmtId="4" fontId="8" fillId="16" borderId="3" xfId="0" applyNumberFormat="1" applyFont="1" applyFill="1" applyBorder="1" applyAlignment="1">
      <alignment horizontal="right"/>
    </xf>
    <xf numFmtId="4" fontId="8" fillId="14" borderId="1" xfId="0" applyNumberFormat="1" applyFont="1" applyFill="1" applyBorder="1" applyAlignment="1">
      <alignment horizontal="right"/>
    </xf>
    <xf numFmtId="4" fontId="4" fillId="9" borderId="0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>
      <alignment horizontal="right"/>
    </xf>
    <xf numFmtId="4" fontId="21" fillId="3" borderId="1" xfId="0" applyNumberFormat="1" applyFont="1" applyFill="1" applyBorder="1" applyAlignment="1">
      <alignment horizontal="center" vertical="center"/>
    </xf>
    <xf numFmtId="4" fontId="11" fillId="8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right"/>
    </xf>
    <xf numFmtId="4" fontId="12" fillId="0" borderId="1" xfId="0" applyNumberFormat="1" applyFont="1" applyBorder="1" applyAlignment="1">
      <alignment vertical="center"/>
    </xf>
    <xf numFmtId="4" fontId="8" fillId="5" borderId="1" xfId="0" applyNumberFormat="1" applyFont="1" applyFill="1" applyBorder="1"/>
    <xf numFmtId="4" fontId="10" fillId="0" borderId="1" xfId="0" applyNumberFormat="1" applyFont="1" applyBorder="1"/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right" vertical="center" wrapText="1"/>
    </xf>
    <xf numFmtId="4" fontId="11" fillId="8" borderId="2" xfId="0" applyNumberFormat="1" applyFont="1" applyFill="1" applyBorder="1" applyAlignment="1">
      <alignment horizontal="right"/>
    </xf>
    <xf numFmtId="4" fontId="10" fillId="9" borderId="1" xfId="0" applyNumberFormat="1" applyFont="1" applyFill="1" applyBorder="1" applyAlignment="1">
      <alignment horizontal="right"/>
    </xf>
    <xf numFmtId="4" fontId="10" fillId="9" borderId="1" xfId="0" applyNumberFormat="1" applyFont="1" applyFill="1" applyBorder="1"/>
    <xf numFmtId="4" fontId="8" fillId="8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/>
    <xf numFmtId="4" fontId="12" fillId="0" borderId="1" xfId="0" applyNumberFormat="1" applyFont="1" applyBorder="1" applyAlignment="1"/>
    <xf numFmtId="4" fontId="8" fillId="7" borderId="1" xfId="0" applyNumberFormat="1" applyFont="1" applyFill="1" applyBorder="1" applyAlignment="1">
      <alignment horizontal="right"/>
    </xf>
    <xf numFmtId="4" fontId="19" fillId="6" borderId="1" xfId="0" applyNumberFormat="1" applyFont="1" applyFill="1" applyBorder="1" applyAlignment="1">
      <alignment horizontal="right" vertical="center"/>
    </xf>
    <xf numFmtId="4" fontId="16" fillId="6" borderId="1" xfId="0" applyNumberFormat="1" applyFont="1" applyFill="1" applyBorder="1" applyAlignment="1">
      <alignment horizontal="right" wrapText="1"/>
    </xf>
    <xf numFmtId="4" fontId="10" fillId="0" borderId="1" xfId="0" applyNumberFormat="1" applyFont="1" applyBorder="1" applyAlignment="1">
      <alignment horizontal="right"/>
    </xf>
    <xf numFmtId="4" fontId="11" fillId="2" borderId="13" xfId="0" applyNumberFormat="1" applyFont="1" applyFill="1" applyBorder="1" applyAlignment="1">
      <alignment horizontal="right"/>
    </xf>
    <xf numFmtId="4" fontId="11" fillId="5" borderId="1" xfId="0" applyNumberFormat="1" applyFont="1" applyFill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4" fontId="11" fillId="11" borderId="1" xfId="0" applyNumberFormat="1" applyFont="1" applyFill="1" applyBorder="1" applyAlignment="1">
      <alignment horizontal="right" vertical="center"/>
    </xf>
    <xf numFmtId="4" fontId="8" fillId="7" borderId="1" xfId="0" applyNumberFormat="1" applyFont="1" applyFill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4" fontId="8" fillId="7" borderId="3" xfId="0" applyNumberFormat="1" applyFont="1" applyFill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/>
    </xf>
    <xf numFmtId="4" fontId="11" fillId="11" borderId="2" xfId="0" applyNumberFormat="1" applyFont="1" applyFill="1" applyBorder="1" applyAlignment="1">
      <alignment horizontal="right" vertical="center"/>
    </xf>
    <xf numFmtId="4" fontId="11" fillId="10" borderId="1" xfId="0" applyNumberFormat="1" applyFont="1" applyFill="1" applyBorder="1" applyAlignment="1">
      <alignment horizontal="right" vertical="center"/>
    </xf>
    <xf numFmtId="4" fontId="4" fillId="10" borderId="1" xfId="0" applyNumberFormat="1" applyFont="1" applyFill="1" applyBorder="1" applyAlignment="1">
      <alignment horizontal="right" vertical="center"/>
    </xf>
    <xf numFmtId="4" fontId="30" fillId="11" borderId="1" xfId="0" applyNumberFormat="1" applyFont="1" applyFill="1" applyBorder="1" applyAlignment="1">
      <alignment horizontal="right" vertical="center"/>
    </xf>
    <xf numFmtId="4" fontId="23" fillId="10" borderId="1" xfId="0" applyNumberFormat="1" applyFont="1" applyFill="1" applyBorder="1" applyAlignment="1">
      <alignment horizontal="right" vertical="center"/>
    </xf>
    <xf numFmtId="4" fontId="10" fillId="9" borderId="8" xfId="0" applyNumberFormat="1" applyFont="1" applyFill="1" applyBorder="1" applyAlignment="1">
      <alignment horizontal="right" vertical="center"/>
    </xf>
    <xf numFmtId="4" fontId="4" fillId="10" borderId="2" xfId="0" applyNumberFormat="1" applyFont="1" applyFill="1" applyBorder="1" applyAlignment="1">
      <alignment horizontal="right"/>
    </xf>
    <xf numFmtId="4" fontId="11" fillId="11" borderId="1" xfId="0" applyNumberFormat="1" applyFont="1" applyFill="1" applyBorder="1" applyAlignment="1">
      <alignment horizontal="right"/>
    </xf>
    <xf numFmtId="4" fontId="8" fillId="9" borderId="1" xfId="0" applyNumberFormat="1" applyFont="1" applyFill="1" applyBorder="1" applyAlignment="1">
      <alignment horizontal="right"/>
    </xf>
    <xf numFmtId="4" fontId="11" fillId="10" borderId="2" xfId="0" applyNumberFormat="1" applyFont="1" applyFill="1" applyBorder="1" applyAlignment="1">
      <alignment horizontal="right"/>
    </xf>
    <xf numFmtId="4" fontId="8" fillId="11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4" fontId="11" fillId="11" borderId="2" xfId="0" applyNumberFormat="1" applyFont="1" applyFill="1" applyBorder="1" applyAlignment="1">
      <alignment horizontal="right"/>
    </xf>
    <xf numFmtId="4" fontId="12" fillId="9" borderId="1" xfId="0" applyNumberFormat="1" applyFont="1" applyFill="1" applyBorder="1" applyAlignment="1">
      <alignment horizontal="right"/>
    </xf>
    <xf numFmtId="4" fontId="19" fillId="5" borderId="1" xfId="0" applyNumberFormat="1" applyFont="1" applyFill="1" applyBorder="1" applyAlignment="1">
      <alignment horizontal="right"/>
    </xf>
    <xf numFmtId="4" fontId="8" fillId="7" borderId="6" xfId="0" applyNumberFormat="1" applyFont="1" applyFill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/>
    </xf>
    <xf numFmtId="4" fontId="10" fillId="9" borderId="1" xfId="0" applyNumberFormat="1" applyFont="1" applyFill="1" applyBorder="1" applyAlignment="1">
      <alignment horizontal="right" vertical="center"/>
    </xf>
    <xf numFmtId="4" fontId="8" fillId="12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vertical="top"/>
    </xf>
    <xf numFmtId="4" fontId="21" fillId="9" borderId="1" xfId="0" applyNumberFormat="1" applyFont="1" applyFill="1" applyBorder="1" applyAlignment="1">
      <alignment horizontal="center" vertical="center"/>
    </xf>
    <xf numFmtId="4" fontId="8" fillId="13" borderId="2" xfId="0" applyNumberFormat="1" applyFont="1" applyFill="1" applyBorder="1" applyAlignment="1"/>
    <xf numFmtId="4" fontId="8" fillId="13" borderId="3" xfId="0" applyNumberFormat="1" applyFont="1" applyFill="1" applyBorder="1" applyAlignment="1"/>
    <xf numFmtId="4" fontId="8" fillId="2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right" vertical="center"/>
    </xf>
    <xf numFmtId="4" fontId="10" fillId="0" borderId="0" xfId="0" applyNumberFormat="1" applyFont="1"/>
    <xf numFmtId="4" fontId="10" fillId="0" borderId="1" xfId="0" applyNumberFormat="1" applyFont="1" applyFill="1" applyBorder="1" applyAlignment="1">
      <alignment horizontal="right" vertical="center"/>
    </xf>
    <xf numFmtId="4" fontId="8" fillId="12" borderId="1" xfId="0" applyNumberFormat="1" applyFont="1" applyFill="1" applyBorder="1" applyAlignment="1">
      <alignment horizontal="right" vertical="center"/>
    </xf>
    <xf numFmtId="4" fontId="21" fillId="9" borderId="1" xfId="0" applyNumberFormat="1" applyFont="1" applyFill="1" applyBorder="1" applyAlignment="1">
      <alignment horizontal="right" vertical="center"/>
    </xf>
    <xf numFmtId="0" fontId="4" fillId="12" borderId="1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left" vertical="center"/>
    </xf>
    <xf numFmtId="4" fontId="8" fillId="15" borderId="1" xfId="0" applyNumberFormat="1" applyFont="1" applyFill="1" applyBorder="1"/>
    <xf numFmtId="4" fontId="15" fillId="9" borderId="0" xfId="0" applyNumberFormat="1" applyFont="1" applyFill="1" applyBorder="1" applyAlignment="1">
      <alignment horizontal="right"/>
    </xf>
    <xf numFmtId="4" fontId="0" fillId="9" borderId="0" xfId="0" applyNumberFormat="1" applyFill="1" applyBorder="1"/>
    <xf numFmtId="4" fontId="8" fillId="9" borderId="0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8" fillId="8" borderId="1" xfId="0" applyNumberFormat="1" applyFont="1" applyFill="1" applyBorder="1"/>
    <xf numFmtId="4" fontId="4" fillId="2" borderId="13" xfId="0" applyNumberFormat="1" applyFont="1" applyFill="1" applyBorder="1" applyAlignment="1">
      <alignment horizontal="right"/>
    </xf>
    <xf numFmtId="4" fontId="8" fillId="11" borderId="1" xfId="0" applyNumberFormat="1" applyFont="1" applyFill="1" applyBorder="1" applyAlignment="1">
      <alignment horizontal="right" vertical="center"/>
    </xf>
    <xf numFmtId="4" fontId="8" fillId="10" borderId="1" xfId="0" applyNumberFormat="1" applyFont="1" applyFill="1" applyBorder="1" applyAlignment="1">
      <alignment horizontal="right" vertical="center"/>
    </xf>
    <xf numFmtId="4" fontId="8" fillId="10" borderId="1" xfId="0" applyNumberFormat="1" applyFont="1" applyFill="1" applyBorder="1" applyAlignment="1">
      <alignment vertical="center"/>
    </xf>
    <xf numFmtId="4" fontId="1" fillId="0" borderId="1" xfId="0" applyNumberFormat="1" applyFont="1" applyBorder="1"/>
    <xf numFmtId="4" fontId="10" fillId="0" borderId="3" xfId="0" applyNumberFormat="1" applyFont="1" applyBorder="1"/>
    <xf numFmtId="4" fontId="10" fillId="9" borderId="1" xfId="0" applyNumberFormat="1" applyFont="1" applyFill="1" applyBorder="1" applyAlignment="1">
      <alignment horizontal="left"/>
    </xf>
    <xf numFmtId="0" fontId="10" fillId="9" borderId="1" xfId="0" applyFont="1" applyFill="1" applyBorder="1" applyAlignment="1">
      <alignment horizontal="right"/>
    </xf>
    <xf numFmtId="4" fontId="10" fillId="10" borderId="1" xfId="0" applyNumberFormat="1" applyFont="1" applyFill="1" applyBorder="1" applyAlignment="1">
      <alignment vertical="center"/>
    </xf>
    <xf numFmtId="0" fontId="10" fillId="10" borderId="1" xfId="0" applyFont="1" applyFill="1" applyBorder="1" applyAlignment="1">
      <alignment horizontal="left" vertical="top"/>
    </xf>
    <xf numFmtId="0" fontId="10" fillId="10" borderId="1" xfId="0" applyFont="1" applyFill="1" applyBorder="1" applyAlignment="1">
      <alignment vertical="top"/>
    </xf>
    <xf numFmtId="0" fontId="16" fillId="10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top" wrapText="1"/>
    </xf>
    <xf numFmtId="4" fontId="8" fillId="11" borderId="6" xfId="0" applyNumberFormat="1" applyFont="1" applyFill="1" applyBorder="1" applyAlignment="1">
      <alignment horizontal="right" vertical="center"/>
    </xf>
    <xf numFmtId="0" fontId="4" fillId="17" borderId="1" xfId="0" applyFont="1" applyFill="1" applyBorder="1" applyAlignment="1">
      <alignment horizontal="left"/>
    </xf>
    <xf numFmtId="0" fontId="2" fillId="17" borderId="1" xfId="0" applyFont="1" applyFill="1" applyBorder="1"/>
    <xf numFmtId="0" fontId="4" fillId="17" borderId="1" xfId="0" applyFont="1" applyFill="1" applyBorder="1" applyAlignment="1">
      <alignment vertical="center"/>
    </xf>
    <xf numFmtId="4" fontId="11" fillId="17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/>
    <xf numFmtId="2" fontId="10" fillId="0" borderId="1" xfId="0" applyNumberFormat="1" applyFont="1" applyFill="1" applyBorder="1"/>
    <xf numFmtId="4" fontId="21" fillId="3" borderId="0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/>
    <xf numFmtId="0" fontId="13" fillId="9" borderId="1" xfId="0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horizontal="right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>
      <alignment horizontal="right"/>
    </xf>
    <xf numFmtId="4" fontId="10" fillId="0" borderId="6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vertical="center"/>
    </xf>
    <xf numFmtId="0" fontId="10" fillId="9" borderId="6" xfId="0" applyNumberFormat="1" applyFont="1" applyFill="1" applyBorder="1" applyAlignment="1">
      <alignment horizontal="left"/>
    </xf>
    <xf numFmtId="49" fontId="4" fillId="12" borderId="6" xfId="0" applyNumberFormat="1" applyFont="1" applyFill="1" applyBorder="1" applyAlignment="1">
      <alignment horizontal="right"/>
    </xf>
    <xf numFmtId="4" fontId="21" fillId="0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/>
    <xf numFmtId="0" fontId="4" fillId="5" borderId="6" xfId="0" applyFont="1" applyFill="1" applyBorder="1"/>
    <xf numFmtId="4" fontId="12" fillId="5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10" fillId="5" borderId="1" xfId="0" applyNumberFormat="1" applyFont="1" applyFill="1" applyBorder="1" applyAlignment="1">
      <alignment horizontal="right"/>
    </xf>
    <xf numFmtId="0" fontId="21" fillId="0" borderId="6" xfId="0" applyFont="1" applyBorder="1"/>
    <xf numFmtId="0" fontId="10" fillId="10" borderId="1" xfId="0" applyFont="1" applyFill="1" applyBorder="1"/>
    <xf numFmtId="0" fontId="10" fillId="10" borderId="1" xfId="0" applyFont="1" applyFill="1" applyBorder="1" applyAlignment="1">
      <alignment vertical="center"/>
    </xf>
    <xf numFmtId="4" fontId="10" fillId="10" borderId="1" xfId="0" applyNumberFormat="1" applyFont="1" applyFill="1" applyBorder="1" applyAlignment="1">
      <alignment horizontal="right"/>
    </xf>
    <xf numFmtId="4" fontId="10" fillId="10" borderId="1" xfId="0" applyNumberFormat="1" applyFont="1" applyFill="1" applyBorder="1"/>
    <xf numFmtId="0" fontId="3" fillId="2" borderId="14" xfId="0" applyFont="1" applyFill="1" applyBorder="1"/>
    <xf numFmtId="0" fontId="2" fillId="2" borderId="15" xfId="0" applyFont="1" applyFill="1" applyBorder="1"/>
    <xf numFmtId="0" fontId="10" fillId="2" borderId="15" xfId="0" applyFont="1" applyFill="1" applyBorder="1"/>
    <xf numFmtId="4" fontId="10" fillId="2" borderId="15" xfId="0" applyNumberFormat="1" applyFont="1" applyFill="1" applyBorder="1" applyAlignment="1">
      <alignment horizontal="right"/>
    </xf>
    <xf numFmtId="4" fontId="10" fillId="2" borderId="15" xfId="0" applyNumberFormat="1" applyFont="1" applyFill="1" applyBorder="1"/>
    <xf numFmtId="4" fontId="8" fillId="0" borderId="1" xfId="0" applyNumberFormat="1" applyFont="1" applyFill="1" applyBorder="1" applyAlignment="1">
      <alignment horizontal="right"/>
    </xf>
    <xf numFmtId="0" fontId="3" fillId="14" borderId="6" xfId="0" applyFont="1" applyFill="1" applyBorder="1" applyAlignment="1">
      <alignment horizontal="left"/>
    </xf>
    <xf numFmtId="0" fontId="3" fillId="14" borderId="4" xfId="0" applyFont="1" applyFill="1" applyBorder="1" applyAlignment="1">
      <alignment horizontal="left"/>
    </xf>
    <xf numFmtId="0" fontId="3" fillId="15" borderId="3" xfId="0" applyFont="1" applyFill="1" applyBorder="1" applyAlignment="1">
      <alignment horizontal="left"/>
    </xf>
    <xf numFmtId="0" fontId="3" fillId="16" borderId="9" xfId="0" applyFont="1" applyFill="1" applyBorder="1" applyAlignment="1">
      <alignment horizontal="left"/>
    </xf>
    <xf numFmtId="0" fontId="3" fillId="15" borderId="6" xfId="0" applyFont="1" applyFill="1" applyBorder="1" applyAlignment="1">
      <alignment horizontal="left"/>
    </xf>
    <xf numFmtId="0" fontId="3" fillId="15" borderId="4" xfId="0" applyFont="1" applyFill="1" applyBorder="1" applyAlignment="1">
      <alignment horizontal="left"/>
    </xf>
    <xf numFmtId="0" fontId="3" fillId="15" borderId="5" xfId="0" applyFont="1" applyFill="1" applyBorder="1" applyAlignment="1">
      <alignment horizontal="left"/>
    </xf>
    <xf numFmtId="0" fontId="2" fillId="13" borderId="8" xfId="0" applyFont="1" applyFill="1" applyBorder="1" applyAlignment="1">
      <alignment horizontal="left"/>
    </xf>
    <xf numFmtId="0" fontId="2" fillId="13" borderId="10" xfId="0" applyFont="1" applyFill="1" applyBorder="1" applyAlignment="1">
      <alignment horizontal="left"/>
    </xf>
    <xf numFmtId="0" fontId="2" fillId="13" borderId="11" xfId="0" applyFont="1" applyFill="1" applyBorder="1" applyAlignment="1">
      <alignment horizontal="left"/>
    </xf>
    <xf numFmtId="0" fontId="2" fillId="13" borderId="6" xfId="0" applyFont="1" applyFill="1" applyBorder="1" applyAlignment="1">
      <alignment horizontal="left"/>
    </xf>
    <xf numFmtId="0" fontId="2" fillId="13" borderId="4" xfId="0" applyFont="1" applyFill="1" applyBorder="1" applyAlignment="1">
      <alignment horizontal="left"/>
    </xf>
    <xf numFmtId="0" fontId="2" fillId="13" borderId="5" xfId="0" applyFont="1" applyFill="1" applyBorder="1" applyAlignment="1">
      <alignment horizontal="left"/>
    </xf>
    <xf numFmtId="0" fontId="20" fillId="13" borderId="2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0" fillId="15" borderId="1" xfId="0" applyFont="1" applyFill="1" applyBorder="1" applyAlignment="1">
      <alignment horizontal="left"/>
    </xf>
    <xf numFmtId="0" fontId="20" fillId="15" borderId="3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66"/>
      <color rgb="FFFF3300"/>
      <color rgb="FFFFFF99"/>
      <color rgb="FFC5D9F1"/>
      <color rgb="FFFFCC99"/>
      <color rgb="FFE6B8B7"/>
      <color rgb="FFDA9694"/>
      <color rgb="FF963634"/>
      <color rgb="FF913533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3"/>
  <sheetViews>
    <sheetView tabSelected="1" view="pageBreakPreview" zoomScaleNormal="100" zoomScaleSheetLayoutView="100" workbookViewId="0">
      <selection activeCell="G81" sqref="G81"/>
    </sheetView>
  </sheetViews>
  <sheetFormatPr defaultRowHeight="15" x14ac:dyDescent="0.25"/>
  <cols>
    <col min="1" max="1" width="6.140625" customWidth="1"/>
    <col min="2" max="2" width="9" customWidth="1"/>
    <col min="3" max="3" width="10.140625" customWidth="1"/>
    <col min="4" max="4" width="35.42578125" customWidth="1"/>
    <col min="5" max="5" width="16.85546875" bestFit="1" customWidth="1"/>
    <col min="6" max="7" width="14.7109375" customWidth="1"/>
    <col min="8" max="8" width="13.28515625" customWidth="1"/>
  </cols>
  <sheetData>
    <row r="1" spans="1:8" x14ac:dyDescent="0.25">
      <c r="A1" s="351" t="s">
        <v>464</v>
      </c>
      <c r="B1" s="351"/>
      <c r="C1" s="351"/>
      <c r="D1" s="351"/>
      <c r="E1" s="351"/>
      <c r="F1" s="351"/>
      <c r="G1" s="351"/>
      <c r="H1" s="351"/>
    </row>
    <row r="2" spans="1:8" x14ac:dyDescent="0.25">
      <c r="A2" s="351"/>
      <c r="B2" s="351"/>
      <c r="C2" s="351"/>
      <c r="D2" s="351"/>
      <c r="E2" s="351"/>
      <c r="F2" s="351"/>
      <c r="G2" s="351"/>
      <c r="H2" s="351"/>
    </row>
    <row r="3" spans="1:8" ht="15.75" x14ac:dyDescent="0.25">
      <c r="A3" s="1"/>
      <c r="B3" s="1"/>
      <c r="C3" s="1"/>
      <c r="D3" s="1"/>
      <c r="E3" s="203" t="s">
        <v>465</v>
      </c>
      <c r="F3" s="203" t="s">
        <v>466</v>
      </c>
      <c r="G3" s="204" t="s">
        <v>467</v>
      </c>
      <c r="H3" s="30" t="s">
        <v>428</v>
      </c>
    </row>
    <row r="4" spans="1:8" ht="18.75" x14ac:dyDescent="0.3">
      <c r="A4" s="352" t="s">
        <v>3</v>
      </c>
      <c r="B4" s="352"/>
      <c r="C4" s="352"/>
      <c r="D4" s="352"/>
      <c r="E4" s="212">
        <f>E16</f>
        <v>1257501</v>
      </c>
      <c r="F4" s="212">
        <f t="shared" ref="F4:G4" si="0">F16</f>
        <v>0</v>
      </c>
      <c r="G4" s="212">
        <f t="shared" si="0"/>
        <v>0</v>
      </c>
      <c r="H4" s="212">
        <f>E4+F4+G4</f>
        <v>1257501</v>
      </c>
    </row>
    <row r="5" spans="1:8" ht="18.75" x14ac:dyDescent="0.3">
      <c r="A5" s="352" t="s">
        <v>57</v>
      </c>
      <c r="B5" s="353"/>
      <c r="C5" s="353"/>
      <c r="D5" s="352"/>
      <c r="E5" s="212">
        <f>E104</f>
        <v>1237363</v>
      </c>
      <c r="F5" s="212">
        <f t="shared" ref="F5:G5" si="1">F104</f>
        <v>0</v>
      </c>
      <c r="G5" s="212">
        <f t="shared" si="1"/>
        <v>0</v>
      </c>
      <c r="H5" s="212">
        <f t="shared" ref="H5:H7" si="2">E5+F5+G5</f>
        <v>1237363</v>
      </c>
    </row>
    <row r="6" spans="1:8" ht="18.75" x14ac:dyDescent="0.3">
      <c r="A6" s="353" t="s">
        <v>122</v>
      </c>
      <c r="B6" s="353"/>
      <c r="C6" s="353"/>
      <c r="D6" s="353"/>
      <c r="E6" s="212">
        <f>E120</f>
        <v>18660</v>
      </c>
      <c r="F6" s="212">
        <f t="shared" ref="F6:G6" si="3">F120</f>
        <v>0</v>
      </c>
      <c r="G6" s="212">
        <f t="shared" si="3"/>
        <v>0</v>
      </c>
      <c r="H6" s="212">
        <f t="shared" si="2"/>
        <v>18660</v>
      </c>
    </row>
    <row r="7" spans="1:8" ht="18.75" x14ac:dyDescent="0.3">
      <c r="A7" s="205" t="s">
        <v>389</v>
      </c>
      <c r="B7" s="206"/>
      <c r="C7" s="206"/>
      <c r="D7" s="207"/>
      <c r="E7" s="212">
        <f>E545</f>
        <v>135282</v>
      </c>
      <c r="F7" s="212">
        <f t="shared" ref="F7:G7" si="4">F545</f>
        <v>0</v>
      </c>
      <c r="G7" s="212">
        <f t="shared" si="4"/>
        <v>0</v>
      </c>
      <c r="H7" s="212">
        <f t="shared" si="2"/>
        <v>135282</v>
      </c>
    </row>
    <row r="8" spans="1:8" ht="18.75" x14ac:dyDescent="0.3">
      <c r="A8" s="350" t="s">
        <v>283</v>
      </c>
      <c r="B8" s="350"/>
      <c r="C8" s="350"/>
      <c r="D8" s="350"/>
      <c r="E8" s="213">
        <f>SUM(E4:E7)</f>
        <v>2648806</v>
      </c>
      <c r="F8" s="213">
        <f t="shared" ref="F8:G8" si="5">SUM(F4:F7)</f>
        <v>0</v>
      </c>
      <c r="G8" s="213">
        <f t="shared" si="5"/>
        <v>0</v>
      </c>
      <c r="H8" s="213">
        <f>E8+F8+G8</f>
        <v>2648806</v>
      </c>
    </row>
    <row r="9" spans="1:8" ht="18.75" x14ac:dyDescent="0.3">
      <c r="A9" s="341" t="s">
        <v>123</v>
      </c>
      <c r="B9" s="342"/>
      <c r="C9" s="342"/>
      <c r="D9" s="343"/>
      <c r="E9" s="214">
        <f>E129</f>
        <v>682109</v>
      </c>
      <c r="F9" s="214">
        <f>F129</f>
        <v>0</v>
      </c>
      <c r="G9" s="214">
        <f>G129</f>
        <v>0</v>
      </c>
      <c r="H9" s="282">
        <f>E9+F9+G9</f>
        <v>682109</v>
      </c>
    </row>
    <row r="10" spans="1:8" ht="18.75" x14ac:dyDescent="0.3">
      <c r="A10" s="341" t="s">
        <v>239</v>
      </c>
      <c r="B10" s="342"/>
      <c r="C10" s="342"/>
      <c r="D10" s="343"/>
      <c r="E10" s="214">
        <f>E443</f>
        <v>1416946</v>
      </c>
      <c r="F10" s="214">
        <f t="shared" ref="F10" si="6">F443</f>
        <v>0</v>
      </c>
      <c r="G10" s="214">
        <f>G443</f>
        <v>0</v>
      </c>
      <c r="H10" s="282">
        <f t="shared" ref="H10:H12" si="7">E10+F10+G10</f>
        <v>1416946</v>
      </c>
    </row>
    <row r="11" spans="1:8" ht="18.75" x14ac:dyDescent="0.3">
      <c r="A11" s="339" t="s">
        <v>268</v>
      </c>
      <c r="B11" s="339"/>
      <c r="C11" s="339"/>
      <c r="D11" s="339"/>
      <c r="E11" s="215">
        <f>E481</f>
        <v>432318</v>
      </c>
      <c r="F11" s="215">
        <f t="shared" ref="F11:G11" si="8">F481</f>
        <v>0</v>
      </c>
      <c r="G11" s="215">
        <f t="shared" si="8"/>
        <v>0</v>
      </c>
      <c r="H11" s="282">
        <f>E11+F11+G11</f>
        <v>432318</v>
      </c>
    </row>
    <row r="12" spans="1:8" ht="18.75" x14ac:dyDescent="0.3">
      <c r="A12" s="200" t="s">
        <v>390</v>
      </c>
      <c r="B12" s="201"/>
      <c r="C12" s="201"/>
      <c r="D12" s="202"/>
      <c r="E12" s="216">
        <f>E559</f>
        <v>85604</v>
      </c>
      <c r="F12" s="216">
        <f>F559</f>
        <v>0</v>
      </c>
      <c r="G12" s="216">
        <f>G559</f>
        <v>0</v>
      </c>
      <c r="H12" s="282">
        <f t="shared" si="7"/>
        <v>85604</v>
      </c>
    </row>
    <row r="13" spans="1:8" ht="18.75" x14ac:dyDescent="0.3">
      <c r="A13" s="340" t="s">
        <v>284</v>
      </c>
      <c r="B13" s="340"/>
      <c r="C13" s="340"/>
      <c r="D13" s="340"/>
      <c r="E13" s="217">
        <f>SUM(E9:E12)</f>
        <v>2616977</v>
      </c>
      <c r="F13" s="217">
        <f t="shared" ref="F13:G13" si="9">SUM(F9:F12)</f>
        <v>0</v>
      </c>
      <c r="G13" s="217">
        <f t="shared" si="9"/>
        <v>0</v>
      </c>
      <c r="H13" s="217">
        <f>E13+F13+G13</f>
        <v>2616977</v>
      </c>
    </row>
    <row r="14" spans="1:8" ht="18.75" x14ac:dyDescent="0.3">
      <c r="A14" s="154" t="s">
        <v>285</v>
      </c>
      <c r="B14" s="155"/>
      <c r="C14" s="155"/>
      <c r="D14" s="155"/>
      <c r="E14" s="218">
        <f>E8-E13</f>
        <v>31829</v>
      </c>
      <c r="F14" s="218">
        <f t="shared" ref="F14:G14" si="10">F8-F13</f>
        <v>0</v>
      </c>
      <c r="G14" s="218">
        <f t="shared" si="10"/>
        <v>0</v>
      </c>
      <c r="H14" s="218">
        <f>E14+F14+G14</f>
        <v>31829</v>
      </c>
    </row>
    <row r="15" spans="1:8" ht="18.75" x14ac:dyDescent="0.3">
      <c r="A15" s="142"/>
      <c r="B15" s="142"/>
      <c r="C15" s="142"/>
      <c r="D15" s="142"/>
      <c r="E15" s="219"/>
      <c r="F15" s="283"/>
      <c r="G15" s="284"/>
      <c r="H15" s="285"/>
    </row>
    <row r="16" spans="1:8" ht="18.75" x14ac:dyDescent="0.3">
      <c r="A16" s="54" t="s">
        <v>276</v>
      </c>
      <c r="B16" s="11"/>
      <c r="C16" s="12"/>
      <c r="D16" s="12"/>
      <c r="E16" s="220">
        <f>E18+E32+E64+E100</f>
        <v>1257501</v>
      </c>
      <c r="F16" s="220">
        <f>F18+F32+F64+F100</f>
        <v>0</v>
      </c>
      <c r="G16" s="220">
        <f>G18+G32+G64+G100</f>
        <v>0</v>
      </c>
      <c r="H16" s="286">
        <f>E16+F16+G16</f>
        <v>1257501</v>
      </c>
    </row>
    <row r="17" spans="1:8" x14ac:dyDescent="0.25">
      <c r="A17" s="53" t="s">
        <v>10</v>
      </c>
      <c r="B17" s="53" t="s">
        <v>0</v>
      </c>
      <c r="C17" s="53" t="s">
        <v>1</v>
      </c>
      <c r="D17" s="53" t="s">
        <v>2</v>
      </c>
      <c r="E17" s="221" t="s">
        <v>465</v>
      </c>
      <c r="F17" s="221" t="s">
        <v>466</v>
      </c>
      <c r="G17" s="221" t="s">
        <v>467</v>
      </c>
      <c r="H17" s="221" t="s">
        <v>428</v>
      </c>
    </row>
    <row r="18" spans="1:8" ht="15.75" x14ac:dyDescent="0.25">
      <c r="A18" s="3"/>
      <c r="B18" s="15"/>
      <c r="C18" s="15">
        <v>100</v>
      </c>
      <c r="D18" s="15" t="s">
        <v>4</v>
      </c>
      <c r="E18" s="222">
        <f>E19+E21+E25</f>
        <v>701773</v>
      </c>
      <c r="F18" s="222">
        <f t="shared" ref="F18:G18" si="11">F19+F21+F25</f>
        <v>0</v>
      </c>
      <c r="G18" s="222">
        <f t="shared" si="11"/>
        <v>0</v>
      </c>
      <c r="H18" s="232">
        <f>E18+F18+G18</f>
        <v>701773</v>
      </c>
    </row>
    <row r="19" spans="1:8" ht="15.75" x14ac:dyDescent="0.25">
      <c r="A19" s="4">
        <v>41</v>
      </c>
      <c r="B19" s="6" t="s">
        <v>5</v>
      </c>
      <c r="C19" s="6">
        <v>111</v>
      </c>
      <c r="D19" s="6" t="s">
        <v>354</v>
      </c>
      <c r="E19" s="223">
        <f>SUM(E20)</f>
        <v>588043</v>
      </c>
      <c r="F19" s="223"/>
      <c r="G19" s="223"/>
      <c r="H19" s="223">
        <f>E19+F19+G19</f>
        <v>588043</v>
      </c>
    </row>
    <row r="20" spans="1:8" x14ac:dyDescent="0.25">
      <c r="A20" s="28">
        <v>41</v>
      </c>
      <c r="B20" s="28"/>
      <c r="C20" s="33">
        <v>111003</v>
      </c>
      <c r="D20" s="35" t="s">
        <v>393</v>
      </c>
      <c r="E20" s="224">
        <v>588043</v>
      </c>
      <c r="F20" s="224"/>
      <c r="G20" s="227"/>
      <c r="H20" s="227">
        <f>E20+F20+G20</f>
        <v>588043</v>
      </c>
    </row>
    <row r="21" spans="1:8" ht="15.75" x14ac:dyDescent="0.25">
      <c r="A21" s="4">
        <v>41</v>
      </c>
      <c r="B21" s="6" t="s">
        <v>5</v>
      </c>
      <c r="C21" s="6">
        <v>121</v>
      </c>
      <c r="D21" s="5" t="s">
        <v>6</v>
      </c>
      <c r="E21" s="225">
        <f>SUM(E22:E24)</f>
        <v>63230</v>
      </c>
      <c r="F21" s="225">
        <f t="shared" ref="F21:G21" si="12">SUM(F22:F24)</f>
        <v>0</v>
      </c>
      <c r="G21" s="225">
        <f t="shared" si="12"/>
        <v>0</v>
      </c>
      <c r="H21" s="225">
        <f>E21+F21+G21</f>
        <v>63230</v>
      </c>
    </row>
    <row r="22" spans="1:8" x14ac:dyDescent="0.25">
      <c r="A22" s="19">
        <v>41</v>
      </c>
      <c r="B22" s="19" t="s">
        <v>7</v>
      </c>
      <c r="C22" s="21">
        <v>121001</v>
      </c>
      <c r="D22" s="32" t="s">
        <v>82</v>
      </c>
      <c r="E22" s="226">
        <v>35000</v>
      </c>
      <c r="F22" s="226"/>
      <c r="G22" s="226"/>
      <c r="H22" s="226">
        <f>E22+F22+G22</f>
        <v>35000</v>
      </c>
    </row>
    <row r="23" spans="1:8" x14ac:dyDescent="0.25">
      <c r="A23" s="19">
        <v>41</v>
      </c>
      <c r="B23" s="19" t="s">
        <v>8</v>
      </c>
      <c r="C23" s="21">
        <v>121002</v>
      </c>
      <c r="D23" s="32" t="s">
        <v>83</v>
      </c>
      <c r="E23" s="226">
        <v>28000</v>
      </c>
      <c r="F23" s="226"/>
      <c r="G23" s="226"/>
      <c r="H23" s="226">
        <f t="shared" ref="H23:H24" si="13">E23+F23+G23</f>
        <v>28000</v>
      </c>
    </row>
    <row r="24" spans="1:8" x14ac:dyDescent="0.25">
      <c r="A24" s="19">
        <v>41</v>
      </c>
      <c r="B24" s="19" t="s">
        <v>9</v>
      </c>
      <c r="C24" s="21">
        <v>121003</v>
      </c>
      <c r="D24" s="32" t="s">
        <v>392</v>
      </c>
      <c r="E24" s="226">
        <v>230</v>
      </c>
      <c r="F24" s="226"/>
      <c r="G24" s="226"/>
      <c r="H24" s="226">
        <f t="shared" si="13"/>
        <v>230</v>
      </c>
    </row>
    <row r="25" spans="1:8" ht="15.75" x14ac:dyDescent="0.25">
      <c r="A25" s="4">
        <v>41</v>
      </c>
      <c r="B25" s="6" t="s">
        <v>5</v>
      </c>
      <c r="C25" s="6">
        <v>133</v>
      </c>
      <c r="D25" s="5" t="s">
        <v>84</v>
      </c>
      <c r="E25" s="223">
        <f>SUM(E26:E30)</f>
        <v>50500</v>
      </c>
      <c r="F25" s="223">
        <f t="shared" ref="F25:G25" si="14">SUM(F26:F30)</f>
        <v>0</v>
      </c>
      <c r="G25" s="223">
        <f t="shared" si="14"/>
        <v>0</v>
      </c>
      <c r="H25" s="223">
        <f>E25+F25+G25</f>
        <v>50500</v>
      </c>
    </row>
    <row r="26" spans="1:8" x14ac:dyDescent="0.25">
      <c r="A26" s="19">
        <v>41</v>
      </c>
      <c r="B26" s="19" t="s">
        <v>11</v>
      </c>
      <c r="C26" s="33">
        <v>133001</v>
      </c>
      <c r="D26" s="35" t="s">
        <v>85</v>
      </c>
      <c r="E26" s="227">
        <v>1750</v>
      </c>
      <c r="F26" s="227"/>
      <c r="G26" s="227"/>
      <c r="H26" s="227">
        <f>E26+F26+G26</f>
        <v>1750</v>
      </c>
    </row>
    <row r="27" spans="1:8" x14ac:dyDescent="0.25">
      <c r="A27" s="19">
        <v>41</v>
      </c>
      <c r="B27" s="19"/>
      <c r="C27" s="33">
        <v>133003</v>
      </c>
      <c r="D27" s="35" t="s">
        <v>318</v>
      </c>
      <c r="E27" s="227">
        <v>300</v>
      </c>
      <c r="F27" s="227"/>
      <c r="G27" s="227"/>
      <c r="H27" s="227">
        <f t="shared" ref="H27:H30" si="15">E27+F27+G27</f>
        <v>300</v>
      </c>
    </row>
    <row r="28" spans="1:8" x14ac:dyDescent="0.25">
      <c r="A28" s="19">
        <v>41</v>
      </c>
      <c r="B28" s="19"/>
      <c r="C28" s="33">
        <v>133006</v>
      </c>
      <c r="D28" s="35" t="s">
        <v>86</v>
      </c>
      <c r="E28" s="227">
        <v>200</v>
      </c>
      <c r="F28" s="227"/>
      <c r="G28" s="227"/>
      <c r="H28" s="227">
        <f t="shared" si="15"/>
        <v>200</v>
      </c>
    </row>
    <row r="29" spans="1:8" ht="17.25" customHeight="1" x14ac:dyDescent="0.25">
      <c r="A29" s="19">
        <v>41</v>
      </c>
      <c r="B29" s="19"/>
      <c r="C29" s="33">
        <v>133012</v>
      </c>
      <c r="D29" s="35" t="s">
        <v>87</v>
      </c>
      <c r="E29" s="227">
        <v>250</v>
      </c>
      <c r="F29" s="227"/>
      <c r="G29" s="227"/>
      <c r="H29" s="227">
        <f t="shared" si="15"/>
        <v>250</v>
      </c>
    </row>
    <row r="30" spans="1:8" ht="15.75" customHeight="1" x14ac:dyDescent="0.25">
      <c r="A30" s="19">
        <v>41</v>
      </c>
      <c r="B30" s="34" t="s">
        <v>71</v>
      </c>
      <c r="C30" s="33">
        <v>133013</v>
      </c>
      <c r="D30" s="35" t="s">
        <v>391</v>
      </c>
      <c r="E30" s="228">
        <v>48000</v>
      </c>
      <c r="F30" s="227"/>
      <c r="G30" s="227"/>
      <c r="H30" s="227">
        <f t="shared" si="15"/>
        <v>48000</v>
      </c>
    </row>
    <row r="31" spans="1:8" ht="24.75" customHeight="1" x14ac:dyDescent="0.25">
      <c r="A31" s="53" t="s">
        <v>10</v>
      </c>
      <c r="B31" s="53" t="s">
        <v>0</v>
      </c>
      <c r="C31" s="53" t="s">
        <v>1</v>
      </c>
      <c r="D31" s="53" t="s">
        <v>2</v>
      </c>
      <c r="E31" s="221" t="s">
        <v>465</v>
      </c>
      <c r="F31" s="221" t="s">
        <v>466</v>
      </c>
      <c r="G31" s="221" t="s">
        <v>467</v>
      </c>
      <c r="H31" s="221" t="s">
        <v>428</v>
      </c>
    </row>
    <row r="32" spans="1:8" ht="15.75" x14ac:dyDescent="0.25">
      <c r="A32" s="10"/>
      <c r="B32" s="16"/>
      <c r="C32" s="16">
        <v>200</v>
      </c>
      <c r="D32" s="16" t="s">
        <v>12</v>
      </c>
      <c r="E32" s="229">
        <f>E33+E38+E41+E43+E53+E55</f>
        <v>123200</v>
      </c>
      <c r="F32" s="229">
        <f t="shared" ref="F32:H32" si="16">F33+F38+F41+F43+F53+F55</f>
        <v>0</v>
      </c>
      <c r="G32" s="229">
        <f t="shared" si="16"/>
        <v>0</v>
      </c>
      <c r="H32" s="229">
        <f t="shared" si="16"/>
        <v>123200</v>
      </c>
    </row>
    <row r="33" spans="1:8" ht="15.75" x14ac:dyDescent="0.25">
      <c r="A33" s="4">
        <v>41</v>
      </c>
      <c r="B33" s="6" t="s">
        <v>13</v>
      </c>
      <c r="C33" s="6">
        <v>212</v>
      </c>
      <c r="D33" s="6" t="s">
        <v>14</v>
      </c>
      <c r="E33" s="223">
        <f>SUM(E34:E37)</f>
        <v>70300</v>
      </c>
      <c r="F33" s="223">
        <f t="shared" ref="F33:G33" si="17">SUM(F34:F37)</f>
        <v>0</v>
      </c>
      <c r="G33" s="223">
        <f t="shared" si="17"/>
        <v>0</v>
      </c>
      <c r="H33" s="223">
        <f>E33+F33+G33</f>
        <v>70300</v>
      </c>
    </row>
    <row r="34" spans="1:8" x14ac:dyDescent="0.25">
      <c r="A34" s="19">
        <v>41</v>
      </c>
      <c r="B34" s="19" t="s">
        <v>15</v>
      </c>
      <c r="C34" s="21">
        <v>212002</v>
      </c>
      <c r="D34" s="32" t="s">
        <v>88</v>
      </c>
      <c r="E34" s="226">
        <v>2500</v>
      </c>
      <c r="F34" s="226"/>
      <c r="G34" s="226"/>
      <c r="H34" s="226">
        <f>E34+F34+G34</f>
        <v>2500</v>
      </c>
    </row>
    <row r="35" spans="1:8" x14ac:dyDescent="0.25">
      <c r="A35" s="19">
        <v>41</v>
      </c>
      <c r="B35" s="19" t="s">
        <v>16</v>
      </c>
      <c r="C35" s="21">
        <v>212003</v>
      </c>
      <c r="D35" s="32" t="s">
        <v>506</v>
      </c>
      <c r="E35" s="226">
        <v>12000</v>
      </c>
      <c r="F35" s="226"/>
      <c r="G35" s="226"/>
      <c r="H35" s="226">
        <f t="shared" ref="H35:H37" si="18">E35+F35+G35</f>
        <v>12000</v>
      </c>
    </row>
    <row r="36" spans="1:8" x14ac:dyDescent="0.25">
      <c r="A36" s="19">
        <v>41</v>
      </c>
      <c r="B36" s="19" t="s">
        <v>17</v>
      </c>
      <c r="C36" s="21" t="s">
        <v>18</v>
      </c>
      <c r="D36" s="32" t="s">
        <v>89</v>
      </c>
      <c r="E36" s="226">
        <v>55000</v>
      </c>
      <c r="F36" s="226"/>
      <c r="G36" s="226"/>
      <c r="H36" s="226">
        <f t="shared" si="18"/>
        <v>55000</v>
      </c>
    </row>
    <row r="37" spans="1:8" x14ac:dyDescent="0.25">
      <c r="A37" s="28">
        <v>41</v>
      </c>
      <c r="B37" s="55" t="s">
        <v>13</v>
      </c>
      <c r="C37" s="33">
        <v>212004</v>
      </c>
      <c r="D37" s="32" t="s">
        <v>431</v>
      </c>
      <c r="E37" s="227">
        <v>800</v>
      </c>
      <c r="F37" s="227"/>
      <c r="G37" s="227"/>
      <c r="H37" s="226">
        <f t="shared" si="18"/>
        <v>800</v>
      </c>
    </row>
    <row r="38" spans="1:8" ht="15.75" x14ac:dyDescent="0.25">
      <c r="A38" s="4">
        <v>41</v>
      </c>
      <c r="B38" s="6" t="s">
        <v>19</v>
      </c>
      <c r="C38" s="6">
        <v>221</v>
      </c>
      <c r="D38" s="6" t="s">
        <v>20</v>
      </c>
      <c r="E38" s="223">
        <f>SUM(E39:E40)</f>
        <v>4200</v>
      </c>
      <c r="F38" s="223">
        <f t="shared" ref="F38:G38" si="19">SUM(F39:F40)</f>
        <v>0</v>
      </c>
      <c r="G38" s="223">
        <f t="shared" si="19"/>
        <v>0</v>
      </c>
      <c r="H38" s="223">
        <f>E38+F38+G38</f>
        <v>4200</v>
      </c>
    </row>
    <row r="39" spans="1:8" x14ac:dyDescent="0.25">
      <c r="A39" s="19">
        <v>41</v>
      </c>
      <c r="B39" s="21">
        <v>633</v>
      </c>
      <c r="C39" s="21">
        <v>221004</v>
      </c>
      <c r="D39" s="36" t="s">
        <v>90</v>
      </c>
      <c r="E39" s="226">
        <v>2500</v>
      </c>
      <c r="F39" s="226"/>
      <c r="G39" s="226"/>
      <c r="H39" s="226">
        <f>E39+F39+G39</f>
        <v>2500</v>
      </c>
    </row>
    <row r="40" spans="1:8" x14ac:dyDescent="0.25">
      <c r="A40" s="56" t="s">
        <v>21</v>
      </c>
      <c r="B40" s="21">
        <v>633</v>
      </c>
      <c r="C40" s="33">
        <v>221004</v>
      </c>
      <c r="D40" s="36" t="s">
        <v>91</v>
      </c>
      <c r="E40" s="226">
        <v>1700</v>
      </c>
      <c r="F40" s="226"/>
      <c r="G40" s="226"/>
      <c r="H40" s="226">
        <f>E40+F40+G40</f>
        <v>1700</v>
      </c>
    </row>
    <row r="41" spans="1:8" ht="15.75" x14ac:dyDescent="0.25">
      <c r="A41" s="4">
        <v>41</v>
      </c>
      <c r="B41" s="6" t="s">
        <v>22</v>
      </c>
      <c r="C41" s="6">
        <v>222</v>
      </c>
      <c r="D41" s="6" t="s">
        <v>92</v>
      </c>
      <c r="E41" s="223">
        <f>SUM(E42)</f>
        <v>50</v>
      </c>
      <c r="F41" s="223">
        <f t="shared" ref="F41:G41" si="20">SUM(F42)</f>
        <v>0</v>
      </c>
      <c r="G41" s="223">
        <f t="shared" si="20"/>
        <v>0</v>
      </c>
      <c r="H41" s="223">
        <v>50</v>
      </c>
    </row>
    <row r="42" spans="1:8" x14ac:dyDescent="0.25">
      <c r="A42" s="19">
        <v>41</v>
      </c>
      <c r="B42" s="19"/>
      <c r="C42" s="21">
        <v>222003</v>
      </c>
      <c r="D42" s="32" t="s">
        <v>93</v>
      </c>
      <c r="E42" s="226">
        <v>50</v>
      </c>
      <c r="F42" s="226"/>
      <c r="G42" s="226"/>
      <c r="H42" s="226">
        <f>E42+F42+G42</f>
        <v>50</v>
      </c>
    </row>
    <row r="43" spans="1:8" ht="15.75" customHeight="1" x14ac:dyDescent="0.25">
      <c r="A43" s="4">
        <v>41</v>
      </c>
      <c r="B43" s="6" t="s">
        <v>19</v>
      </c>
      <c r="C43" s="20">
        <v>223</v>
      </c>
      <c r="D43" s="57" t="s">
        <v>94</v>
      </c>
      <c r="E43" s="223">
        <f>SUM(E44:E52)</f>
        <v>33850</v>
      </c>
      <c r="F43" s="223">
        <f t="shared" ref="F43:H43" si="21">SUM(F44:F52)</f>
        <v>0</v>
      </c>
      <c r="G43" s="223">
        <f t="shared" si="21"/>
        <v>0</v>
      </c>
      <c r="H43" s="223">
        <f t="shared" si="21"/>
        <v>33850</v>
      </c>
    </row>
    <row r="44" spans="1:8" x14ac:dyDescent="0.25">
      <c r="A44" s="19">
        <v>41</v>
      </c>
      <c r="B44" s="19"/>
      <c r="C44" s="21">
        <v>223001</v>
      </c>
      <c r="D44" s="32" t="s">
        <v>95</v>
      </c>
      <c r="E44" s="226">
        <v>700</v>
      </c>
      <c r="F44" s="226"/>
      <c r="G44" s="226"/>
      <c r="H44" s="226">
        <f>E44+F44+G44</f>
        <v>700</v>
      </c>
    </row>
    <row r="45" spans="1:8" x14ac:dyDescent="0.25">
      <c r="A45" s="19">
        <v>41</v>
      </c>
      <c r="B45" s="19"/>
      <c r="C45" s="19" t="s">
        <v>23</v>
      </c>
      <c r="D45" s="32" t="s">
        <v>96</v>
      </c>
      <c r="E45" s="226">
        <v>50</v>
      </c>
      <c r="F45" s="226"/>
      <c r="G45" s="226"/>
      <c r="H45" s="226">
        <f t="shared" ref="H45:H52" si="22">E45+F45+G45</f>
        <v>50</v>
      </c>
    </row>
    <row r="46" spans="1:8" x14ac:dyDescent="0.25">
      <c r="A46" s="19">
        <v>41</v>
      </c>
      <c r="B46" s="19"/>
      <c r="C46" s="19" t="s">
        <v>24</v>
      </c>
      <c r="D46" s="32" t="s">
        <v>97</v>
      </c>
      <c r="E46" s="226">
        <v>200</v>
      </c>
      <c r="F46" s="226"/>
      <c r="G46" s="226"/>
      <c r="H46" s="226">
        <f t="shared" si="22"/>
        <v>200</v>
      </c>
    </row>
    <row r="47" spans="1:8" x14ac:dyDescent="0.25">
      <c r="A47" s="28">
        <v>41</v>
      </c>
      <c r="B47" s="19"/>
      <c r="C47" s="28" t="s">
        <v>25</v>
      </c>
      <c r="D47" s="32" t="s">
        <v>394</v>
      </c>
      <c r="E47" s="227">
        <v>19000</v>
      </c>
      <c r="F47" s="227"/>
      <c r="G47" s="227"/>
      <c r="H47" s="226">
        <f t="shared" si="22"/>
        <v>19000</v>
      </c>
    </row>
    <row r="48" spans="1:8" ht="15.75" customHeight="1" x14ac:dyDescent="0.25">
      <c r="A48" s="19">
        <v>41</v>
      </c>
      <c r="B48" s="19"/>
      <c r="C48" s="19" t="s">
        <v>26</v>
      </c>
      <c r="D48" s="32" t="s">
        <v>98</v>
      </c>
      <c r="E48" s="226">
        <v>5000</v>
      </c>
      <c r="F48" s="226"/>
      <c r="G48" s="226"/>
      <c r="H48" s="226">
        <f t="shared" si="22"/>
        <v>5000</v>
      </c>
    </row>
    <row r="49" spans="1:8" ht="15.75" customHeight="1" x14ac:dyDescent="0.25">
      <c r="A49" s="19">
        <v>41</v>
      </c>
      <c r="B49" s="19"/>
      <c r="C49" s="19" t="s">
        <v>289</v>
      </c>
      <c r="D49" s="32" t="s">
        <v>290</v>
      </c>
      <c r="E49" s="226">
        <f>150*2*1.5*12</f>
        <v>5400</v>
      </c>
      <c r="F49" s="226"/>
      <c r="G49" s="226"/>
      <c r="H49" s="226">
        <f t="shared" si="22"/>
        <v>5400</v>
      </c>
    </row>
    <row r="50" spans="1:8" ht="15.75" customHeight="1" x14ac:dyDescent="0.25">
      <c r="A50" s="19">
        <v>41</v>
      </c>
      <c r="B50" s="19"/>
      <c r="C50" s="19" t="s">
        <v>355</v>
      </c>
      <c r="D50" s="32" t="s">
        <v>525</v>
      </c>
      <c r="E50" s="226">
        <v>2000</v>
      </c>
      <c r="F50" s="226"/>
      <c r="G50" s="226"/>
      <c r="H50" s="226">
        <f t="shared" si="22"/>
        <v>2000</v>
      </c>
    </row>
    <row r="51" spans="1:8" ht="15.75" customHeight="1" x14ac:dyDescent="0.25">
      <c r="A51" s="19">
        <v>41</v>
      </c>
      <c r="B51" s="19"/>
      <c r="C51" s="21">
        <v>223002</v>
      </c>
      <c r="D51" s="32" t="s">
        <v>99</v>
      </c>
      <c r="E51" s="226">
        <v>1500</v>
      </c>
      <c r="F51" s="226"/>
      <c r="G51" s="226"/>
      <c r="H51" s="226">
        <f t="shared" si="22"/>
        <v>1500</v>
      </c>
    </row>
    <row r="52" spans="1:8" ht="15.75" customHeight="1" x14ac:dyDescent="0.25">
      <c r="A52" s="19">
        <v>41</v>
      </c>
      <c r="B52" s="28" t="s">
        <v>72</v>
      </c>
      <c r="C52" s="33">
        <v>223004</v>
      </c>
      <c r="D52" s="32" t="s">
        <v>100</v>
      </c>
      <c r="E52" s="226">
        <v>0</v>
      </c>
      <c r="F52" s="226"/>
      <c r="G52" s="226"/>
      <c r="H52" s="226">
        <f t="shared" si="22"/>
        <v>0</v>
      </c>
    </row>
    <row r="53" spans="1:8" ht="15.75" x14ac:dyDescent="0.25">
      <c r="A53" s="4">
        <v>41</v>
      </c>
      <c r="B53" s="4"/>
      <c r="C53" s="6">
        <v>240</v>
      </c>
      <c r="D53" s="5" t="s">
        <v>101</v>
      </c>
      <c r="E53" s="223">
        <f>SUM(E54)</f>
        <v>50</v>
      </c>
      <c r="F53" s="223">
        <f t="shared" ref="F53:G53" si="23">SUM(F54)</f>
        <v>0</v>
      </c>
      <c r="G53" s="223">
        <f t="shared" si="23"/>
        <v>0</v>
      </c>
      <c r="H53" s="223">
        <v>50</v>
      </c>
    </row>
    <row r="54" spans="1:8" x14ac:dyDescent="0.25">
      <c r="A54" s="19">
        <v>41</v>
      </c>
      <c r="B54" s="19" t="s">
        <v>73</v>
      </c>
      <c r="C54" s="21">
        <v>243000</v>
      </c>
      <c r="D54" s="32" t="s">
        <v>102</v>
      </c>
      <c r="E54" s="226">
        <v>50</v>
      </c>
      <c r="F54" s="226"/>
      <c r="G54" s="226"/>
      <c r="H54" s="226">
        <f t="shared" ref="H54" si="24">E54+F54+G54</f>
        <v>50</v>
      </c>
    </row>
    <row r="55" spans="1:8" ht="15.75" x14ac:dyDescent="0.25">
      <c r="A55" s="4"/>
      <c r="B55" s="4"/>
      <c r="C55" s="25">
        <v>292</v>
      </c>
      <c r="D55" s="24" t="s">
        <v>76</v>
      </c>
      <c r="E55" s="223">
        <f>SUM(E56:E62)</f>
        <v>14750</v>
      </c>
      <c r="F55" s="223">
        <f t="shared" ref="F55:H55" si="25">SUM(F56:F62)</f>
        <v>0</v>
      </c>
      <c r="G55" s="223">
        <f t="shared" si="25"/>
        <v>0</v>
      </c>
      <c r="H55" s="223">
        <f t="shared" si="25"/>
        <v>14750</v>
      </c>
    </row>
    <row r="56" spans="1:8" x14ac:dyDescent="0.25">
      <c r="A56" s="295" t="s">
        <v>21</v>
      </c>
      <c r="B56" s="23"/>
      <c r="C56" s="37">
        <v>291006</v>
      </c>
      <c r="D56" s="300" t="s">
        <v>452</v>
      </c>
      <c r="E56" s="230">
        <v>1500</v>
      </c>
      <c r="F56" s="230"/>
      <c r="G56" s="256"/>
      <c r="H56" s="226">
        <f>E56+F56+G56</f>
        <v>1500</v>
      </c>
    </row>
    <row r="57" spans="1:8" x14ac:dyDescent="0.25">
      <c r="A57" s="295">
        <v>41</v>
      </c>
      <c r="B57" s="37"/>
      <c r="C57" s="37">
        <v>292012</v>
      </c>
      <c r="D57" s="173" t="s">
        <v>458</v>
      </c>
      <c r="E57" s="230">
        <v>0</v>
      </c>
      <c r="F57" s="230"/>
      <c r="G57" s="294"/>
      <c r="H57" s="226">
        <f t="shared" ref="H57:H61" si="26">E57+F57+G57</f>
        <v>0</v>
      </c>
    </row>
    <row r="58" spans="1:8" ht="15.75" x14ac:dyDescent="0.25">
      <c r="A58" s="23">
        <v>41</v>
      </c>
      <c r="B58" s="115"/>
      <c r="C58" s="37">
        <v>292017</v>
      </c>
      <c r="D58" s="173" t="s">
        <v>340</v>
      </c>
      <c r="E58" s="230">
        <v>0</v>
      </c>
      <c r="F58" s="230"/>
      <c r="G58" s="230"/>
      <c r="H58" s="226">
        <f t="shared" si="26"/>
        <v>0</v>
      </c>
    </row>
    <row r="59" spans="1:8" ht="14.25" customHeight="1" x14ac:dyDescent="0.25">
      <c r="A59" s="23">
        <v>41</v>
      </c>
      <c r="B59" s="171"/>
      <c r="C59" s="172">
        <v>292027</v>
      </c>
      <c r="D59" s="151" t="s">
        <v>103</v>
      </c>
      <c r="E59" s="231">
        <v>400</v>
      </c>
      <c r="F59" s="231"/>
      <c r="G59" s="231"/>
      <c r="H59" s="226">
        <f t="shared" si="26"/>
        <v>400</v>
      </c>
    </row>
    <row r="60" spans="1:8" ht="14.25" customHeight="1" x14ac:dyDescent="0.25">
      <c r="A60" s="23">
        <v>41</v>
      </c>
      <c r="B60" s="23"/>
      <c r="C60" s="37" t="s">
        <v>339</v>
      </c>
      <c r="D60" s="19" t="s">
        <v>348</v>
      </c>
      <c r="E60" s="231">
        <v>100</v>
      </c>
      <c r="F60" s="231"/>
      <c r="G60" s="231"/>
      <c r="H60" s="226">
        <f t="shared" si="26"/>
        <v>100</v>
      </c>
    </row>
    <row r="61" spans="1:8" x14ac:dyDescent="0.25">
      <c r="A61" s="19">
        <v>41</v>
      </c>
      <c r="B61" s="99"/>
      <c r="C61" s="21" t="s">
        <v>303</v>
      </c>
      <c r="D61" s="32" t="s">
        <v>304</v>
      </c>
      <c r="E61" s="306">
        <v>12750</v>
      </c>
      <c r="F61" s="306"/>
      <c r="G61" s="226"/>
      <c r="H61" s="226">
        <f t="shared" si="26"/>
        <v>12750</v>
      </c>
    </row>
    <row r="62" spans="1:8" x14ac:dyDescent="0.25">
      <c r="A62" s="19">
        <v>41</v>
      </c>
      <c r="B62" s="99"/>
      <c r="C62" s="21" t="s">
        <v>429</v>
      </c>
      <c r="D62" s="32" t="s">
        <v>430</v>
      </c>
      <c r="E62" s="226">
        <v>0</v>
      </c>
      <c r="F62" s="226"/>
      <c r="G62" s="226"/>
      <c r="H62" s="226">
        <f>E62+F62+G62</f>
        <v>0</v>
      </c>
    </row>
    <row r="63" spans="1:8" x14ac:dyDescent="0.25">
      <c r="A63" s="53" t="s">
        <v>10</v>
      </c>
      <c r="B63" s="53" t="s">
        <v>0</v>
      </c>
      <c r="C63" s="53" t="s">
        <v>1</v>
      </c>
      <c r="D63" s="53" t="s">
        <v>2</v>
      </c>
      <c r="E63" s="221" t="s">
        <v>465</v>
      </c>
      <c r="F63" s="221" t="s">
        <v>466</v>
      </c>
      <c r="G63" s="221" t="s">
        <v>467</v>
      </c>
      <c r="H63" s="221" t="s">
        <v>428</v>
      </c>
    </row>
    <row r="64" spans="1:8" ht="15.75" x14ac:dyDescent="0.25">
      <c r="A64" s="38" t="s">
        <v>27</v>
      </c>
      <c r="B64" s="15" t="s">
        <v>79</v>
      </c>
      <c r="C64" s="15">
        <v>300</v>
      </c>
      <c r="D64" s="15" t="s">
        <v>104</v>
      </c>
      <c r="E64" s="232">
        <f>E65+E68+E90</f>
        <v>432528</v>
      </c>
      <c r="F64" s="232">
        <f>F65+F68+F90</f>
        <v>0</v>
      </c>
      <c r="G64" s="232">
        <f>G65+G68+G90</f>
        <v>0</v>
      </c>
      <c r="H64" s="287">
        <f>E64+F64+G64</f>
        <v>432528</v>
      </c>
    </row>
    <row r="65" spans="1:8" ht="15.75" x14ac:dyDescent="0.25">
      <c r="A65" s="4"/>
      <c r="B65" s="4" t="s">
        <v>28</v>
      </c>
      <c r="C65" s="6">
        <v>311</v>
      </c>
      <c r="D65" s="5" t="s">
        <v>74</v>
      </c>
      <c r="E65" s="223">
        <f>SUM(E66+E67)</f>
        <v>16518</v>
      </c>
      <c r="F65" s="223">
        <f t="shared" ref="F65:H65" si="27">SUM(F66+F67)</f>
        <v>0</v>
      </c>
      <c r="G65" s="223">
        <f t="shared" si="27"/>
        <v>0</v>
      </c>
      <c r="H65" s="223">
        <f t="shared" si="27"/>
        <v>16518</v>
      </c>
    </row>
    <row r="66" spans="1:8" ht="15.75" customHeight="1" x14ac:dyDescent="0.25">
      <c r="A66" s="56" t="s">
        <v>21</v>
      </c>
      <c r="B66" s="19" t="s">
        <v>27</v>
      </c>
      <c r="C66" s="21">
        <v>311000</v>
      </c>
      <c r="D66" s="32" t="s">
        <v>493</v>
      </c>
      <c r="E66" s="306">
        <v>14578</v>
      </c>
      <c r="F66" s="226"/>
      <c r="G66" s="226"/>
      <c r="H66" s="226">
        <f t="shared" ref="H66:H98" si="28">E66+F66+G66</f>
        <v>14578</v>
      </c>
    </row>
    <row r="67" spans="1:8" ht="15.75" customHeight="1" x14ac:dyDescent="0.25">
      <c r="A67" s="56" t="s">
        <v>21</v>
      </c>
      <c r="B67" s="19"/>
      <c r="C67" s="21" t="s">
        <v>25</v>
      </c>
      <c r="D67" s="32" t="s">
        <v>492</v>
      </c>
      <c r="E67" s="306">
        <v>1940</v>
      </c>
      <c r="F67" s="226"/>
      <c r="G67" s="226"/>
      <c r="H67" s="226">
        <f t="shared" si="28"/>
        <v>1940</v>
      </c>
    </row>
    <row r="68" spans="1:8" ht="15.75" x14ac:dyDescent="0.25">
      <c r="A68" s="4">
        <v>111</v>
      </c>
      <c r="B68" s="4" t="s">
        <v>28</v>
      </c>
      <c r="C68" s="6">
        <v>312</v>
      </c>
      <c r="D68" s="13" t="s">
        <v>75</v>
      </c>
      <c r="E68" s="225">
        <f>SUM(E69:E89)</f>
        <v>362244</v>
      </c>
      <c r="F68" s="225">
        <f t="shared" ref="F68:H68" si="29">SUM(F69:F89)</f>
        <v>0</v>
      </c>
      <c r="G68" s="225">
        <f t="shared" si="29"/>
        <v>0</v>
      </c>
      <c r="H68" s="225">
        <f t="shared" si="29"/>
        <v>362244</v>
      </c>
    </row>
    <row r="69" spans="1:8" x14ac:dyDescent="0.25">
      <c r="A69" s="18">
        <v>111</v>
      </c>
      <c r="B69" s="28" t="s">
        <v>40</v>
      </c>
      <c r="C69" s="33">
        <v>312001</v>
      </c>
      <c r="D69" s="35" t="s">
        <v>105</v>
      </c>
      <c r="E69" s="233">
        <v>3300</v>
      </c>
      <c r="F69" s="233"/>
      <c r="G69" s="233"/>
      <c r="H69" s="226">
        <f t="shared" si="28"/>
        <v>3300</v>
      </c>
    </row>
    <row r="70" spans="1:8" x14ac:dyDescent="0.25">
      <c r="A70" s="18">
        <v>111</v>
      </c>
      <c r="B70" s="28" t="s">
        <v>41</v>
      </c>
      <c r="C70" s="28" t="s">
        <v>29</v>
      </c>
      <c r="D70" s="35" t="s">
        <v>108</v>
      </c>
      <c r="E70" s="233">
        <v>600</v>
      </c>
      <c r="F70" s="233"/>
      <c r="G70" s="233"/>
      <c r="H70" s="226">
        <f t="shared" si="28"/>
        <v>600</v>
      </c>
    </row>
    <row r="71" spans="1:8" x14ac:dyDescent="0.25">
      <c r="A71" s="18">
        <v>111</v>
      </c>
      <c r="B71" s="28" t="s">
        <v>42</v>
      </c>
      <c r="C71" s="28" t="s">
        <v>30</v>
      </c>
      <c r="D71" s="35" t="s">
        <v>106</v>
      </c>
      <c r="E71" s="233">
        <v>2000</v>
      </c>
      <c r="F71" s="233"/>
      <c r="G71" s="233"/>
      <c r="H71" s="226">
        <f t="shared" si="28"/>
        <v>2000</v>
      </c>
    </row>
    <row r="72" spans="1:8" x14ac:dyDescent="0.25">
      <c r="A72" s="18">
        <v>111</v>
      </c>
      <c r="B72" s="28" t="s">
        <v>43</v>
      </c>
      <c r="C72" s="28" t="s">
        <v>31</v>
      </c>
      <c r="D72" s="35" t="s">
        <v>107</v>
      </c>
      <c r="E72" s="233">
        <v>80</v>
      </c>
      <c r="F72" s="233"/>
      <c r="G72" s="233"/>
      <c r="H72" s="226">
        <f t="shared" si="28"/>
        <v>80</v>
      </c>
    </row>
    <row r="73" spans="1:8" x14ac:dyDescent="0.25">
      <c r="A73" s="18">
        <v>111</v>
      </c>
      <c r="B73" s="28" t="s">
        <v>44</v>
      </c>
      <c r="C73" s="28" t="s">
        <v>32</v>
      </c>
      <c r="D73" s="35" t="s">
        <v>109</v>
      </c>
      <c r="E73" s="233">
        <v>170</v>
      </c>
      <c r="F73" s="233"/>
      <c r="G73" s="233"/>
      <c r="H73" s="226">
        <f t="shared" si="28"/>
        <v>170</v>
      </c>
    </row>
    <row r="74" spans="1:8" x14ac:dyDescent="0.25">
      <c r="A74" s="18">
        <v>111</v>
      </c>
      <c r="B74" s="28" t="s">
        <v>45</v>
      </c>
      <c r="C74" s="28" t="s">
        <v>33</v>
      </c>
      <c r="D74" s="43" t="s">
        <v>110</v>
      </c>
      <c r="E74" s="234">
        <v>317006</v>
      </c>
      <c r="F74" s="234"/>
      <c r="G74" s="234"/>
      <c r="H74" s="226">
        <f t="shared" si="28"/>
        <v>317006</v>
      </c>
    </row>
    <row r="75" spans="1:8" x14ac:dyDescent="0.25">
      <c r="A75" s="18">
        <v>111</v>
      </c>
      <c r="B75" s="28" t="s">
        <v>46</v>
      </c>
      <c r="C75" s="28" t="s">
        <v>34</v>
      </c>
      <c r="D75" s="43" t="s">
        <v>111</v>
      </c>
      <c r="E75" s="234">
        <v>3400</v>
      </c>
      <c r="F75" s="234"/>
      <c r="G75" s="234"/>
      <c r="H75" s="226">
        <f t="shared" si="28"/>
        <v>3400</v>
      </c>
    </row>
    <row r="76" spans="1:8" x14ac:dyDescent="0.25">
      <c r="A76" s="18">
        <v>111</v>
      </c>
      <c r="B76" s="28" t="s">
        <v>47</v>
      </c>
      <c r="C76" s="28" t="s">
        <v>35</v>
      </c>
      <c r="D76" s="43" t="s">
        <v>112</v>
      </c>
      <c r="E76" s="234">
        <v>2900</v>
      </c>
      <c r="F76" s="234"/>
      <c r="G76" s="234"/>
      <c r="H76" s="226">
        <f t="shared" si="28"/>
        <v>2900</v>
      </c>
    </row>
    <row r="77" spans="1:8" x14ac:dyDescent="0.25">
      <c r="A77" s="18">
        <v>111</v>
      </c>
      <c r="B77" s="28" t="s">
        <v>48</v>
      </c>
      <c r="C77" s="28" t="s">
        <v>36</v>
      </c>
      <c r="D77" s="35" t="s">
        <v>39</v>
      </c>
      <c r="E77" s="233">
        <v>2000</v>
      </c>
      <c r="F77" s="233"/>
      <c r="G77" s="233"/>
      <c r="H77" s="226">
        <f t="shared" si="28"/>
        <v>2000</v>
      </c>
    </row>
    <row r="78" spans="1:8" x14ac:dyDescent="0.25">
      <c r="A78" s="18">
        <v>111</v>
      </c>
      <c r="B78" s="28" t="s">
        <v>49</v>
      </c>
      <c r="C78" s="28" t="s">
        <v>37</v>
      </c>
      <c r="D78" s="43" t="s">
        <v>78</v>
      </c>
      <c r="E78" s="234">
        <v>750</v>
      </c>
      <c r="F78" s="234"/>
      <c r="G78" s="234"/>
      <c r="H78" s="226">
        <f t="shared" si="28"/>
        <v>750</v>
      </c>
    </row>
    <row r="79" spans="1:8" ht="18.600000000000001" customHeight="1" x14ac:dyDescent="0.25">
      <c r="A79" s="18">
        <v>111</v>
      </c>
      <c r="B79" s="28" t="s">
        <v>333</v>
      </c>
      <c r="C79" s="28" t="s">
        <v>334</v>
      </c>
      <c r="D79" s="43" t="s">
        <v>335</v>
      </c>
      <c r="E79" s="234">
        <v>1200</v>
      </c>
      <c r="F79" s="234"/>
      <c r="G79" s="234"/>
      <c r="H79" s="226">
        <f t="shared" si="28"/>
        <v>1200</v>
      </c>
    </row>
    <row r="80" spans="1:8" x14ac:dyDescent="0.25">
      <c r="A80" s="18">
        <v>111</v>
      </c>
      <c r="B80" s="28" t="s">
        <v>68</v>
      </c>
      <c r="C80" s="28" t="s">
        <v>69</v>
      </c>
      <c r="D80" s="35" t="s">
        <v>356</v>
      </c>
      <c r="E80" s="233">
        <v>950</v>
      </c>
      <c r="F80" s="233"/>
      <c r="G80" s="233"/>
      <c r="H80" s="226">
        <f t="shared" si="28"/>
        <v>950</v>
      </c>
    </row>
    <row r="81" spans="1:8" x14ac:dyDescent="0.25">
      <c r="A81" s="18">
        <v>111</v>
      </c>
      <c r="B81" s="28" t="s">
        <v>330</v>
      </c>
      <c r="C81" s="28" t="s">
        <v>331</v>
      </c>
      <c r="D81" s="35" t="s">
        <v>332</v>
      </c>
      <c r="E81" s="233">
        <v>1800</v>
      </c>
      <c r="F81" s="233"/>
      <c r="G81" s="233"/>
      <c r="H81" s="226">
        <f t="shared" si="28"/>
        <v>1800</v>
      </c>
    </row>
    <row r="82" spans="1:8" x14ac:dyDescent="0.25">
      <c r="A82" s="18">
        <v>111</v>
      </c>
      <c r="B82" s="28" t="s">
        <v>323</v>
      </c>
      <c r="C82" s="28" t="s">
        <v>324</v>
      </c>
      <c r="D82" s="35" t="s">
        <v>325</v>
      </c>
      <c r="E82" s="309">
        <f>4446/26*12</f>
        <v>2052</v>
      </c>
      <c r="F82" s="233"/>
      <c r="G82" s="233"/>
      <c r="H82" s="226">
        <f t="shared" si="28"/>
        <v>2052</v>
      </c>
    </row>
    <row r="83" spans="1:8" x14ac:dyDescent="0.25">
      <c r="A83" s="18">
        <v>111</v>
      </c>
      <c r="B83" s="28" t="s">
        <v>291</v>
      </c>
      <c r="C83" s="28" t="s">
        <v>292</v>
      </c>
      <c r="D83" s="35" t="s">
        <v>322</v>
      </c>
      <c r="E83" s="309">
        <f>25194/26*12</f>
        <v>11628</v>
      </c>
      <c r="F83" s="233"/>
      <c r="G83" s="233"/>
      <c r="H83" s="226">
        <f t="shared" si="28"/>
        <v>11628</v>
      </c>
    </row>
    <row r="84" spans="1:8" x14ac:dyDescent="0.25">
      <c r="A84" s="18">
        <v>111</v>
      </c>
      <c r="B84" s="28" t="s">
        <v>50</v>
      </c>
      <c r="C84" s="28" t="s">
        <v>38</v>
      </c>
      <c r="D84" s="35" t="s">
        <v>113</v>
      </c>
      <c r="E84" s="233">
        <v>300</v>
      </c>
      <c r="F84" s="233"/>
      <c r="G84" s="233"/>
      <c r="H84" s="226">
        <f t="shared" si="28"/>
        <v>300</v>
      </c>
    </row>
    <row r="85" spans="1:8" ht="14.1" customHeight="1" x14ac:dyDescent="0.25">
      <c r="A85" s="208">
        <v>111</v>
      </c>
      <c r="B85" s="28" t="s">
        <v>80</v>
      </c>
      <c r="C85" s="28" t="s">
        <v>70</v>
      </c>
      <c r="D85" s="35" t="s">
        <v>81</v>
      </c>
      <c r="E85" s="227">
        <v>0</v>
      </c>
      <c r="F85" s="227"/>
      <c r="G85" s="227"/>
      <c r="H85" s="226">
        <f t="shared" si="28"/>
        <v>0</v>
      </c>
    </row>
    <row r="86" spans="1:8" x14ac:dyDescent="0.25">
      <c r="A86" s="18">
        <v>111</v>
      </c>
      <c r="B86" s="28" t="s">
        <v>326</v>
      </c>
      <c r="C86" s="28" t="s">
        <v>327</v>
      </c>
      <c r="D86" s="35" t="s">
        <v>347</v>
      </c>
      <c r="E86" s="226">
        <v>250</v>
      </c>
      <c r="F86" s="226"/>
      <c r="G86" s="226"/>
      <c r="H86" s="226">
        <f t="shared" si="28"/>
        <v>250</v>
      </c>
    </row>
    <row r="87" spans="1:8" x14ac:dyDescent="0.25">
      <c r="A87" s="18">
        <v>111</v>
      </c>
      <c r="B87" s="28" t="s">
        <v>328</v>
      </c>
      <c r="C87" s="28" t="s">
        <v>329</v>
      </c>
      <c r="D87" s="35" t="s">
        <v>472</v>
      </c>
      <c r="E87" s="306">
        <v>2000</v>
      </c>
      <c r="F87" s="226"/>
      <c r="G87" s="226"/>
      <c r="H87" s="226">
        <f t="shared" si="28"/>
        <v>2000</v>
      </c>
    </row>
    <row r="88" spans="1:8" x14ac:dyDescent="0.25">
      <c r="A88" s="27" t="s">
        <v>526</v>
      </c>
      <c r="B88" s="21" t="s">
        <v>341</v>
      </c>
      <c r="C88" s="19" t="s">
        <v>342</v>
      </c>
      <c r="D88" s="42" t="s">
        <v>528</v>
      </c>
      <c r="E88" s="226">
        <v>8820</v>
      </c>
      <c r="F88" s="226"/>
      <c r="G88" s="226"/>
      <c r="H88" s="226">
        <f t="shared" si="28"/>
        <v>8820</v>
      </c>
    </row>
    <row r="89" spans="1:8" x14ac:dyDescent="0.25">
      <c r="A89" s="27" t="s">
        <v>527</v>
      </c>
      <c r="B89" s="21" t="s">
        <v>341</v>
      </c>
      <c r="C89" s="19" t="s">
        <v>342</v>
      </c>
      <c r="D89" s="42" t="s">
        <v>529</v>
      </c>
      <c r="E89" s="226">
        <v>1038</v>
      </c>
      <c r="F89" s="226"/>
      <c r="G89" s="226"/>
      <c r="H89" s="226">
        <f t="shared" si="28"/>
        <v>1038</v>
      </c>
    </row>
    <row r="90" spans="1:8" ht="18.600000000000001" customHeight="1" x14ac:dyDescent="0.25">
      <c r="A90" s="51">
        <v>111</v>
      </c>
      <c r="B90" s="51" t="s">
        <v>51</v>
      </c>
      <c r="C90" s="49"/>
      <c r="D90" s="50" t="s">
        <v>77</v>
      </c>
      <c r="E90" s="235">
        <f>SUM(E91:E98)</f>
        <v>53766</v>
      </c>
      <c r="F90" s="235">
        <f>SUM(F91:F98)</f>
        <v>0</v>
      </c>
      <c r="G90" s="235">
        <f>SUM(G91:G98)</f>
        <v>0</v>
      </c>
      <c r="H90" s="235">
        <f>SUM(E90:G90)</f>
        <v>53766</v>
      </c>
    </row>
    <row r="91" spans="1:8" x14ac:dyDescent="0.25">
      <c r="A91" s="18">
        <v>111</v>
      </c>
      <c r="B91" s="21" t="s">
        <v>52</v>
      </c>
      <c r="C91" s="19" t="s">
        <v>54</v>
      </c>
      <c r="D91" s="32" t="s">
        <v>114</v>
      </c>
      <c r="E91" s="226">
        <v>24400</v>
      </c>
      <c r="F91" s="226"/>
      <c r="G91" s="226"/>
      <c r="H91" s="226">
        <f t="shared" si="28"/>
        <v>24400</v>
      </c>
    </row>
    <row r="92" spans="1:8" x14ac:dyDescent="0.25">
      <c r="A92" s="18">
        <v>111</v>
      </c>
      <c r="B92" s="21" t="s">
        <v>53</v>
      </c>
      <c r="C92" s="19" t="s">
        <v>55</v>
      </c>
      <c r="D92" s="32" t="s">
        <v>115</v>
      </c>
      <c r="E92" s="226">
        <v>210</v>
      </c>
      <c r="F92" s="226"/>
      <c r="G92" s="226"/>
      <c r="H92" s="226">
        <f t="shared" si="28"/>
        <v>210</v>
      </c>
    </row>
    <row r="93" spans="1:8" x14ac:dyDescent="0.25">
      <c r="A93" s="18"/>
      <c r="B93" s="21"/>
      <c r="C93" s="19" t="s">
        <v>534</v>
      </c>
      <c r="D93" s="32" t="s">
        <v>533</v>
      </c>
      <c r="E93" s="226">
        <v>8384</v>
      </c>
      <c r="F93" s="226"/>
      <c r="G93" s="226"/>
      <c r="H93" s="226">
        <f t="shared" si="28"/>
        <v>8384</v>
      </c>
    </row>
    <row r="94" spans="1:8" x14ac:dyDescent="0.25">
      <c r="A94" s="18"/>
      <c r="B94" s="21"/>
      <c r="C94" s="19" t="s">
        <v>535</v>
      </c>
      <c r="D94" s="32"/>
      <c r="E94" s="226"/>
      <c r="F94" s="226"/>
      <c r="G94" s="226"/>
      <c r="H94" s="226"/>
    </row>
    <row r="95" spans="1:8" x14ac:dyDescent="0.25">
      <c r="A95" s="27">
        <v>111</v>
      </c>
      <c r="B95" s="21" t="s">
        <v>305</v>
      </c>
      <c r="C95" s="19" t="s">
        <v>293</v>
      </c>
      <c r="D95" s="42" t="s">
        <v>455</v>
      </c>
      <c r="E95" s="306">
        <v>13310</v>
      </c>
      <c r="F95" s="226"/>
      <c r="G95" s="226"/>
      <c r="H95" s="226">
        <f t="shared" si="28"/>
        <v>13310</v>
      </c>
    </row>
    <row r="96" spans="1:8" x14ac:dyDescent="0.25">
      <c r="A96" s="27" t="s">
        <v>364</v>
      </c>
      <c r="B96" s="21" t="s">
        <v>306</v>
      </c>
      <c r="C96" s="19" t="s">
        <v>307</v>
      </c>
      <c r="D96" s="42" t="s">
        <v>494</v>
      </c>
      <c r="E96" s="306">
        <v>0</v>
      </c>
      <c r="F96" s="226"/>
      <c r="G96" s="226"/>
      <c r="H96" s="226">
        <f t="shared" si="28"/>
        <v>0</v>
      </c>
    </row>
    <row r="97" spans="1:8" x14ac:dyDescent="0.25">
      <c r="A97" s="27" t="s">
        <v>364</v>
      </c>
      <c r="B97" s="21" t="s">
        <v>308</v>
      </c>
      <c r="C97" s="19" t="s">
        <v>309</v>
      </c>
      <c r="D97" s="42" t="s">
        <v>473</v>
      </c>
      <c r="E97" s="306">
        <v>6460</v>
      </c>
      <c r="F97" s="226"/>
      <c r="G97" s="226"/>
      <c r="H97" s="226">
        <f t="shared" si="28"/>
        <v>6460</v>
      </c>
    </row>
    <row r="98" spans="1:8" x14ac:dyDescent="0.25">
      <c r="A98" s="27" t="s">
        <v>364</v>
      </c>
      <c r="B98" s="21" t="s">
        <v>343</v>
      </c>
      <c r="C98" s="19" t="s">
        <v>344</v>
      </c>
      <c r="D98" s="42" t="s">
        <v>474</v>
      </c>
      <c r="E98" s="320">
        <v>1002</v>
      </c>
      <c r="F98" s="226"/>
      <c r="G98" s="226"/>
      <c r="H98" s="226">
        <f t="shared" si="28"/>
        <v>1002</v>
      </c>
    </row>
    <row r="99" spans="1:8" x14ac:dyDescent="0.25">
      <c r="A99" s="53" t="s">
        <v>10</v>
      </c>
      <c r="B99" s="53" t="s">
        <v>0</v>
      </c>
      <c r="C99" s="53" t="s">
        <v>1</v>
      </c>
      <c r="D99" s="53" t="s">
        <v>2</v>
      </c>
      <c r="E99" s="221" t="s">
        <v>465</v>
      </c>
      <c r="F99" s="221" t="s">
        <v>466</v>
      </c>
      <c r="G99" s="221" t="s">
        <v>467</v>
      </c>
      <c r="H99" s="221" t="s">
        <v>428</v>
      </c>
    </row>
    <row r="100" spans="1:8" ht="18.600000000000001" customHeight="1" x14ac:dyDescent="0.25">
      <c r="A100" s="174"/>
      <c r="B100" s="175"/>
      <c r="C100" s="176">
        <v>330</v>
      </c>
      <c r="D100" s="177" t="s">
        <v>116</v>
      </c>
      <c r="E100" s="236">
        <f>E101</f>
        <v>0</v>
      </c>
      <c r="F100" s="236"/>
      <c r="G100" s="236"/>
      <c r="H100" s="287"/>
    </row>
    <row r="101" spans="1:8" ht="18.600000000000001" customHeight="1" x14ac:dyDescent="0.25">
      <c r="A101" s="26" t="s">
        <v>56</v>
      </c>
      <c r="B101" s="7"/>
      <c r="C101" s="7"/>
      <c r="D101" s="14" t="s">
        <v>117</v>
      </c>
      <c r="E101" s="235">
        <f>E102</f>
        <v>0</v>
      </c>
      <c r="F101" s="235"/>
      <c r="G101" s="235"/>
      <c r="H101" s="235"/>
    </row>
    <row r="102" spans="1:8" ht="18.600000000000001" customHeight="1" x14ac:dyDescent="0.25">
      <c r="A102" s="22" t="s">
        <v>56</v>
      </c>
      <c r="B102" s="22" t="s">
        <v>359</v>
      </c>
      <c r="C102" s="37">
        <v>331001</v>
      </c>
      <c r="D102" s="52"/>
      <c r="E102" s="231">
        <v>0</v>
      </c>
      <c r="F102" s="231"/>
      <c r="G102" s="231"/>
      <c r="H102" s="226"/>
    </row>
    <row r="103" spans="1:8" ht="12" customHeight="1" x14ac:dyDescent="0.25">
      <c r="A103" s="22"/>
      <c r="B103" s="22"/>
      <c r="C103" s="23"/>
      <c r="D103" s="52"/>
      <c r="E103" s="230"/>
      <c r="F103" s="231"/>
      <c r="G103" s="231"/>
      <c r="H103" s="231"/>
    </row>
    <row r="104" spans="1:8" ht="18.75" x14ac:dyDescent="0.3">
      <c r="A104" s="58" t="s">
        <v>57</v>
      </c>
      <c r="B104" s="58"/>
      <c r="C104" s="59"/>
      <c r="D104" s="59"/>
      <c r="E104" s="220">
        <f>E106+E109+E116</f>
        <v>1237363</v>
      </c>
      <c r="F104" s="220">
        <f t="shared" ref="F104:H104" si="30">F106+F109+F116</f>
        <v>0</v>
      </c>
      <c r="G104" s="220">
        <f t="shared" si="30"/>
        <v>0</v>
      </c>
      <c r="H104" s="220">
        <f t="shared" si="30"/>
        <v>1237363</v>
      </c>
    </row>
    <row r="105" spans="1:8" x14ac:dyDescent="0.25">
      <c r="A105" s="134" t="s">
        <v>10</v>
      </c>
      <c r="B105" s="134" t="s">
        <v>0</v>
      </c>
      <c r="C105" s="134" t="s">
        <v>1</v>
      </c>
      <c r="D105" s="134" t="s">
        <v>2</v>
      </c>
      <c r="E105" s="221" t="s">
        <v>465</v>
      </c>
      <c r="F105" s="221" t="s">
        <v>466</v>
      </c>
      <c r="G105" s="221" t="s">
        <v>467</v>
      </c>
      <c r="H105" s="221" t="s">
        <v>428</v>
      </c>
    </row>
    <row r="106" spans="1:8" ht="31.5" x14ac:dyDescent="0.25">
      <c r="A106" s="41">
        <v>43</v>
      </c>
      <c r="B106" s="4"/>
      <c r="C106" s="6">
        <v>233</v>
      </c>
      <c r="D106" s="13" t="s">
        <v>507</v>
      </c>
      <c r="E106" s="223">
        <f>SUM(E107)</f>
        <v>2000</v>
      </c>
      <c r="F106" s="223">
        <f t="shared" ref="F106:G106" si="31">SUM(F107)</f>
        <v>0</v>
      </c>
      <c r="G106" s="223">
        <f t="shared" si="31"/>
        <v>0</v>
      </c>
      <c r="H106" s="223">
        <f>E106+F106+G106</f>
        <v>2000</v>
      </c>
    </row>
    <row r="107" spans="1:8" x14ac:dyDescent="0.25">
      <c r="A107" s="40">
        <v>43</v>
      </c>
      <c r="B107" s="19" t="s">
        <v>58</v>
      </c>
      <c r="C107" s="21">
        <v>233001</v>
      </c>
      <c r="D107" s="39" t="s">
        <v>118</v>
      </c>
      <c r="E107" s="226">
        <v>2000</v>
      </c>
      <c r="F107" s="226"/>
      <c r="G107" s="226"/>
      <c r="H107" s="226">
        <f t="shared" ref="H107:H119" si="32">E107+F107+G107</f>
        <v>2000</v>
      </c>
    </row>
    <row r="108" spans="1:8" x14ac:dyDescent="0.25">
      <c r="A108" s="40"/>
      <c r="B108" s="19"/>
      <c r="C108" s="21"/>
      <c r="D108" s="39"/>
      <c r="E108" s="226"/>
      <c r="F108" s="226"/>
      <c r="G108" s="226"/>
      <c r="H108" s="226"/>
    </row>
    <row r="109" spans="1:8" ht="15.75" x14ac:dyDescent="0.25">
      <c r="A109" s="17"/>
      <c r="B109" s="4"/>
      <c r="C109" s="6">
        <v>320</v>
      </c>
      <c r="D109" s="211" t="s">
        <v>119</v>
      </c>
      <c r="E109" s="223">
        <f>SUM(E110:E115)</f>
        <v>935363</v>
      </c>
      <c r="F109" s="223">
        <f t="shared" ref="F109:G109" si="33">SUM(F110:F113)</f>
        <v>0</v>
      </c>
      <c r="G109" s="223">
        <f t="shared" si="33"/>
        <v>0</v>
      </c>
      <c r="H109" s="223">
        <f>E109+F109+G109</f>
        <v>935363</v>
      </c>
    </row>
    <row r="110" spans="1:8" ht="18.600000000000001" customHeight="1" x14ac:dyDescent="0.25">
      <c r="A110" s="40">
        <v>111</v>
      </c>
      <c r="B110" s="2"/>
      <c r="C110" s="28" t="s">
        <v>349</v>
      </c>
      <c r="D110" s="47" t="s">
        <v>475</v>
      </c>
      <c r="E110" s="311">
        <v>300000</v>
      </c>
      <c r="F110" s="227"/>
      <c r="G110" s="227"/>
      <c r="H110" s="226">
        <f t="shared" si="32"/>
        <v>300000</v>
      </c>
    </row>
    <row r="111" spans="1:8" ht="15.75" x14ac:dyDescent="0.25">
      <c r="A111" s="40">
        <v>111</v>
      </c>
      <c r="B111" s="2"/>
      <c r="C111" s="28" t="s">
        <v>350</v>
      </c>
      <c r="D111" s="48" t="s">
        <v>376</v>
      </c>
      <c r="E111" s="312">
        <v>277052</v>
      </c>
      <c r="F111" s="226"/>
      <c r="G111" s="226"/>
      <c r="H111" s="226">
        <f t="shared" si="32"/>
        <v>277052</v>
      </c>
    </row>
    <row r="112" spans="1:8" ht="15.75" x14ac:dyDescent="0.25">
      <c r="A112" s="40">
        <v>111</v>
      </c>
      <c r="B112" s="2"/>
      <c r="C112" s="28" t="s">
        <v>351</v>
      </c>
      <c r="D112" s="48" t="s">
        <v>469</v>
      </c>
      <c r="E112" s="311">
        <v>188100</v>
      </c>
      <c r="F112" s="227"/>
      <c r="G112" s="227"/>
      <c r="H112" s="226">
        <f t="shared" si="32"/>
        <v>188100</v>
      </c>
    </row>
    <row r="113" spans="1:8" ht="15.75" x14ac:dyDescent="0.25">
      <c r="A113" s="40">
        <v>111</v>
      </c>
      <c r="B113" s="2"/>
      <c r="C113" s="28" t="s">
        <v>423</v>
      </c>
      <c r="D113" s="48" t="s">
        <v>379</v>
      </c>
      <c r="E113" s="311">
        <v>75000</v>
      </c>
      <c r="F113" s="227"/>
      <c r="G113" s="227"/>
      <c r="H113" s="226">
        <f t="shared" si="32"/>
        <v>75000</v>
      </c>
    </row>
    <row r="114" spans="1:8" ht="15.75" x14ac:dyDescent="0.25">
      <c r="A114" s="40">
        <v>111</v>
      </c>
      <c r="B114" s="2"/>
      <c r="C114" s="28" t="s">
        <v>496</v>
      </c>
      <c r="D114" s="48" t="s">
        <v>495</v>
      </c>
      <c r="E114" s="311">
        <v>79471</v>
      </c>
      <c r="F114" s="227"/>
      <c r="G114" s="227"/>
      <c r="H114" s="226">
        <f t="shared" si="32"/>
        <v>79471</v>
      </c>
    </row>
    <row r="115" spans="1:8" ht="15.75" x14ac:dyDescent="0.25">
      <c r="A115" s="40">
        <v>111</v>
      </c>
      <c r="B115" s="2"/>
      <c r="C115" s="28"/>
      <c r="D115" s="48" t="s">
        <v>498</v>
      </c>
      <c r="E115" s="311">
        <v>15740</v>
      </c>
      <c r="F115" s="227"/>
      <c r="G115" s="227"/>
      <c r="H115" s="226">
        <f t="shared" si="32"/>
        <v>15740</v>
      </c>
    </row>
    <row r="116" spans="1:8" ht="15.75" x14ac:dyDescent="0.25">
      <c r="A116" s="183"/>
      <c r="B116" s="184"/>
      <c r="C116" s="185">
        <v>330</v>
      </c>
      <c r="D116" s="186" t="s">
        <v>357</v>
      </c>
      <c r="E116" s="237">
        <f>SUM(E117:E119)</f>
        <v>300000</v>
      </c>
      <c r="F116" s="237">
        <f t="shared" ref="F116:G116" si="34">SUM(F117:F119)</f>
        <v>0</v>
      </c>
      <c r="G116" s="237">
        <f t="shared" si="34"/>
        <v>0</v>
      </c>
      <c r="H116" s="287">
        <f>E116+F116+G116</f>
        <v>300000</v>
      </c>
    </row>
    <row r="117" spans="1:8" x14ac:dyDescent="0.25">
      <c r="A117" s="22" t="s">
        <v>56</v>
      </c>
      <c r="B117" s="22" t="s">
        <v>359</v>
      </c>
      <c r="C117" s="37" t="s">
        <v>358</v>
      </c>
      <c r="D117" s="52" t="s">
        <v>497</v>
      </c>
      <c r="E117" s="230">
        <v>300000</v>
      </c>
      <c r="F117" s="231"/>
      <c r="G117" s="231"/>
      <c r="H117" s="226">
        <f t="shared" si="32"/>
        <v>300000</v>
      </c>
    </row>
    <row r="118" spans="1:8" x14ac:dyDescent="0.25">
      <c r="A118" s="22" t="s">
        <v>56</v>
      </c>
      <c r="B118" s="22" t="s">
        <v>359</v>
      </c>
      <c r="C118" s="23" t="s">
        <v>372</v>
      </c>
      <c r="D118" s="52" t="s">
        <v>414</v>
      </c>
      <c r="E118" s="230">
        <v>0</v>
      </c>
      <c r="F118" s="231"/>
      <c r="G118" s="231"/>
      <c r="H118" s="226">
        <f t="shared" si="32"/>
        <v>0</v>
      </c>
    </row>
    <row r="119" spans="1:8" x14ac:dyDescent="0.25">
      <c r="A119" s="40" t="s">
        <v>56</v>
      </c>
      <c r="B119" s="19" t="s">
        <v>359</v>
      </c>
      <c r="C119" s="33" t="s">
        <v>360</v>
      </c>
      <c r="D119" s="156" t="s">
        <v>414</v>
      </c>
      <c r="E119" s="238">
        <v>0</v>
      </c>
      <c r="F119" s="227"/>
      <c r="G119" s="227"/>
      <c r="H119" s="226">
        <f t="shared" si="32"/>
        <v>0</v>
      </c>
    </row>
    <row r="120" spans="1:8" ht="19.5" thickBot="1" x14ac:dyDescent="0.35">
      <c r="A120" s="180" t="s">
        <v>67</v>
      </c>
      <c r="B120" s="181"/>
      <c r="C120" s="182"/>
      <c r="D120" s="182"/>
      <c r="E120" s="239">
        <f>E122</f>
        <v>18660</v>
      </c>
      <c r="F120" s="239">
        <f t="shared" ref="F120:G120" si="35">F122</f>
        <v>0</v>
      </c>
      <c r="G120" s="239">
        <f t="shared" si="35"/>
        <v>0</v>
      </c>
      <c r="H120" s="288">
        <f>SUM(E120:G120)</f>
        <v>18660</v>
      </c>
    </row>
    <row r="121" spans="1:8" x14ac:dyDescent="0.25">
      <c r="A121" s="53" t="s">
        <v>10</v>
      </c>
      <c r="B121" s="53" t="s">
        <v>0</v>
      </c>
      <c r="C121" s="53" t="s">
        <v>1</v>
      </c>
      <c r="D121" s="53" t="s">
        <v>2</v>
      </c>
      <c r="E121" s="221" t="s">
        <v>465</v>
      </c>
      <c r="F121" s="221" t="s">
        <v>466</v>
      </c>
      <c r="G121" s="221" t="s">
        <v>467</v>
      </c>
      <c r="H121" s="221" t="s">
        <v>428</v>
      </c>
    </row>
    <row r="122" spans="1:8" ht="15.75" x14ac:dyDescent="0.25">
      <c r="A122" s="4"/>
      <c r="B122" s="6" t="s">
        <v>60</v>
      </c>
      <c r="C122" s="4"/>
      <c r="D122" s="9" t="s">
        <v>415</v>
      </c>
      <c r="E122" s="240">
        <f>SUM(E123:E127)</f>
        <v>18660</v>
      </c>
      <c r="F122" s="240">
        <f t="shared" ref="F122:G122" si="36">SUM(F123:F125)</f>
        <v>0</v>
      </c>
      <c r="G122" s="240">
        <f t="shared" si="36"/>
        <v>0</v>
      </c>
      <c r="H122" s="272">
        <f>SUM(E122:G122)</f>
        <v>18660</v>
      </c>
    </row>
    <row r="123" spans="1:8" ht="15.75" x14ac:dyDescent="0.25">
      <c r="A123" s="44"/>
      <c r="B123" s="45" t="s">
        <v>61</v>
      </c>
      <c r="C123" s="45" t="s">
        <v>64</v>
      </c>
      <c r="D123" s="46" t="s">
        <v>120</v>
      </c>
      <c r="E123" s="238">
        <v>996</v>
      </c>
      <c r="F123" s="224"/>
      <c r="G123" s="224"/>
      <c r="H123" s="226">
        <f t="shared" ref="H123:H127" si="37">E123+F123+G123</f>
        <v>996</v>
      </c>
    </row>
    <row r="124" spans="1:8" ht="15.75" x14ac:dyDescent="0.25">
      <c r="A124" s="44"/>
      <c r="B124" s="45" t="s">
        <v>62</v>
      </c>
      <c r="C124" s="45" t="s">
        <v>65</v>
      </c>
      <c r="D124" s="46" t="s">
        <v>59</v>
      </c>
      <c r="E124" s="241">
        <v>1700</v>
      </c>
      <c r="F124" s="224"/>
      <c r="G124" s="224"/>
      <c r="H124" s="226">
        <f t="shared" si="37"/>
        <v>1700</v>
      </c>
    </row>
    <row r="125" spans="1:8" ht="15.75" x14ac:dyDescent="0.25">
      <c r="A125" s="44"/>
      <c r="B125" s="45" t="s">
        <v>63</v>
      </c>
      <c r="C125" s="45" t="s">
        <v>66</v>
      </c>
      <c r="D125" s="46" t="s">
        <v>121</v>
      </c>
      <c r="E125" s="241">
        <v>15000</v>
      </c>
      <c r="F125" s="224"/>
      <c r="G125" s="224"/>
      <c r="H125" s="226">
        <f t="shared" si="37"/>
        <v>15000</v>
      </c>
    </row>
    <row r="126" spans="1:8" ht="15.75" x14ac:dyDescent="0.25">
      <c r="A126" s="44"/>
      <c r="B126" s="45" t="s">
        <v>443</v>
      </c>
      <c r="C126" s="45" t="s">
        <v>444</v>
      </c>
      <c r="D126" s="46" t="s">
        <v>445</v>
      </c>
      <c r="E126" s="313">
        <v>522</v>
      </c>
      <c r="F126" s="224"/>
      <c r="G126" s="224"/>
      <c r="H126" s="226">
        <f t="shared" si="37"/>
        <v>522</v>
      </c>
    </row>
    <row r="127" spans="1:8" ht="15.75" x14ac:dyDescent="0.25">
      <c r="A127" s="44"/>
      <c r="B127" s="45" t="s">
        <v>476</v>
      </c>
      <c r="C127" s="45" t="s">
        <v>477</v>
      </c>
      <c r="D127" s="46" t="s">
        <v>478</v>
      </c>
      <c r="E127" s="313">
        <v>442</v>
      </c>
      <c r="F127" s="224"/>
      <c r="G127" s="224"/>
      <c r="H127" s="226">
        <f t="shared" si="37"/>
        <v>442</v>
      </c>
    </row>
    <row r="128" spans="1:8" ht="15.75" x14ac:dyDescent="0.25">
      <c r="A128" s="44"/>
      <c r="B128" s="45"/>
      <c r="C128" s="45"/>
      <c r="D128" s="46"/>
      <c r="E128" s="241"/>
      <c r="F128" s="224"/>
      <c r="G128" s="224"/>
      <c r="H128" s="226"/>
    </row>
    <row r="129" spans="1:9" ht="18.75" x14ac:dyDescent="0.3">
      <c r="A129" s="54" t="s">
        <v>277</v>
      </c>
      <c r="B129" s="11"/>
      <c r="C129" s="12"/>
      <c r="D129" s="12"/>
      <c r="E129" s="220">
        <f>E131+E184+E191+E205+E239+E268+E270+E275+E280+E284+E316+E324+E330+E358+E361+E383+E408+E411</f>
        <v>682109</v>
      </c>
      <c r="F129" s="220">
        <f t="shared" ref="F129:H129" si="38">F131+F184+F191+F205+F239+F268+F270+F275+F280+F284+F316+F324+F330+F358+F361+F383+F408+F411</f>
        <v>0</v>
      </c>
      <c r="G129" s="220">
        <f t="shared" si="38"/>
        <v>0</v>
      </c>
      <c r="H129" s="220">
        <f t="shared" si="38"/>
        <v>682109</v>
      </c>
      <c r="I129" s="199"/>
    </row>
    <row r="130" spans="1:9" x14ac:dyDescent="0.25">
      <c r="A130" s="53" t="s">
        <v>10</v>
      </c>
      <c r="B130" s="53" t="s">
        <v>0</v>
      </c>
      <c r="C130" s="53" t="s">
        <v>1</v>
      </c>
      <c r="D130" s="53" t="s">
        <v>2</v>
      </c>
      <c r="E130" s="221" t="s">
        <v>465</v>
      </c>
      <c r="F130" s="221" t="s">
        <v>466</v>
      </c>
      <c r="G130" s="221" t="s">
        <v>467</v>
      </c>
      <c r="H130" s="221" t="s">
        <v>428</v>
      </c>
      <c r="I130" s="198"/>
    </row>
    <row r="131" spans="1:9" ht="15.75" x14ac:dyDescent="0.25">
      <c r="A131" s="60" t="s">
        <v>124</v>
      </c>
      <c r="B131" s="61"/>
      <c r="C131" s="62" t="s">
        <v>125</v>
      </c>
      <c r="D131" s="63" t="s">
        <v>126</v>
      </c>
      <c r="E131" s="242">
        <f>E142+E163+E171+E183</f>
        <v>190340</v>
      </c>
      <c r="F131" s="242">
        <f>F142+F163+F171+F183</f>
        <v>0</v>
      </c>
      <c r="G131" s="242">
        <f>G142+G163+G171+G183</f>
        <v>0</v>
      </c>
      <c r="H131" s="289">
        <f>SUM(E131:G131)</f>
        <v>190340</v>
      </c>
      <c r="I131" s="199"/>
    </row>
    <row r="132" spans="1:9" ht="15.75" x14ac:dyDescent="0.25">
      <c r="A132" s="40">
        <v>41</v>
      </c>
      <c r="B132" s="2"/>
      <c r="C132" s="21">
        <v>611000</v>
      </c>
      <c r="D132" s="46" t="s">
        <v>512</v>
      </c>
      <c r="E132" s="313">
        <v>92500</v>
      </c>
      <c r="F132" s="241"/>
      <c r="G132" s="241"/>
      <c r="H132" s="226">
        <f t="shared" ref="H132:H162" si="39">E132+F132+G132</f>
        <v>92500</v>
      </c>
    </row>
    <row r="133" spans="1:9" ht="15.75" x14ac:dyDescent="0.25">
      <c r="A133" s="40">
        <v>41</v>
      </c>
      <c r="B133" s="2"/>
      <c r="C133" s="21">
        <v>621000</v>
      </c>
      <c r="D133" s="46" t="s">
        <v>513</v>
      </c>
      <c r="E133" s="313">
        <v>1350</v>
      </c>
      <c r="F133" s="241"/>
      <c r="G133" s="241"/>
      <c r="H133" s="226">
        <f t="shared" si="39"/>
        <v>1350</v>
      </c>
    </row>
    <row r="134" spans="1:9" ht="15.75" x14ac:dyDescent="0.25">
      <c r="A134" s="40">
        <v>41</v>
      </c>
      <c r="B134" s="2"/>
      <c r="C134" s="21">
        <v>623000</v>
      </c>
      <c r="D134" s="46" t="s">
        <v>514</v>
      </c>
      <c r="E134" s="313">
        <v>6400</v>
      </c>
      <c r="F134" s="241"/>
      <c r="G134" s="241"/>
      <c r="H134" s="226">
        <f t="shared" si="39"/>
        <v>6400</v>
      </c>
    </row>
    <row r="135" spans="1:9" ht="15.75" x14ac:dyDescent="0.25">
      <c r="A135" s="40">
        <v>41</v>
      </c>
      <c r="B135" s="2"/>
      <c r="C135" s="21">
        <v>625001</v>
      </c>
      <c r="D135" s="46" t="s">
        <v>515</v>
      </c>
      <c r="E135" s="313">
        <v>1080</v>
      </c>
      <c r="F135" s="241"/>
      <c r="G135" s="241"/>
      <c r="H135" s="226">
        <f t="shared" si="39"/>
        <v>1080</v>
      </c>
    </row>
    <row r="136" spans="1:9" ht="15.75" x14ac:dyDescent="0.25">
      <c r="A136" s="40">
        <v>41</v>
      </c>
      <c r="B136" s="2"/>
      <c r="C136" s="21">
        <v>625002</v>
      </c>
      <c r="D136" s="46" t="s">
        <v>516</v>
      </c>
      <c r="E136" s="313">
        <v>10300</v>
      </c>
      <c r="F136" s="241"/>
      <c r="G136" s="241"/>
      <c r="H136" s="226">
        <f t="shared" si="39"/>
        <v>10300</v>
      </c>
    </row>
    <row r="137" spans="1:9" ht="15.75" x14ac:dyDescent="0.25">
      <c r="A137" s="40">
        <v>41</v>
      </c>
      <c r="B137" s="2"/>
      <c r="C137" s="21">
        <v>625003</v>
      </c>
      <c r="D137" s="46" t="s">
        <v>517</v>
      </c>
      <c r="E137" s="313">
        <v>670</v>
      </c>
      <c r="F137" s="241"/>
      <c r="G137" s="241"/>
      <c r="H137" s="226">
        <f t="shared" si="39"/>
        <v>670</v>
      </c>
    </row>
    <row r="138" spans="1:9" ht="15.75" x14ac:dyDescent="0.25">
      <c r="A138" s="40">
        <v>41</v>
      </c>
      <c r="B138" s="2"/>
      <c r="C138" s="21">
        <v>625004</v>
      </c>
      <c r="D138" s="46" t="s">
        <v>518</v>
      </c>
      <c r="E138" s="241">
        <v>1950</v>
      </c>
      <c r="F138" s="241"/>
      <c r="G138" s="241"/>
      <c r="H138" s="226">
        <f t="shared" si="39"/>
        <v>1950</v>
      </c>
    </row>
    <row r="139" spans="1:9" ht="15.75" x14ac:dyDescent="0.25">
      <c r="A139" s="40">
        <v>41</v>
      </c>
      <c r="B139" s="2"/>
      <c r="C139" s="21">
        <v>625005</v>
      </c>
      <c r="D139" s="46" t="s">
        <v>519</v>
      </c>
      <c r="E139" s="241">
        <v>750</v>
      </c>
      <c r="F139" s="241"/>
      <c r="G139" s="241"/>
      <c r="H139" s="226">
        <f t="shared" si="39"/>
        <v>750</v>
      </c>
    </row>
    <row r="140" spans="1:9" ht="15.75" x14ac:dyDescent="0.25">
      <c r="A140" s="40">
        <v>41</v>
      </c>
      <c r="B140" s="2"/>
      <c r="C140" s="21">
        <v>625007</v>
      </c>
      <c r="D140" s="64" t="s">
        <v>520</v>
      </c>
      <c r="E140" s="241">
        <v>3450</v>
      </c>
      <c r="F140" s="241"/>
      <c r="G140" s="241"/>
      <c r="H140" s="226">
        <f t="shared" si="39"/>
        <v>3450</v>
      </c>
    </row>
    <row r="141" spans="1:9" ht="15.75" x14ac:dyDescent="0.25">
      <c r="A141" s="40">
        <v>41</v>
      </c>
      <c r="B141" s="2"/>
      <c r="C141" s="21">
        <v>627000</v>
      </c>
      <c r="D141" s="64" t="s">
        <v>521</v>
      </c>
      <c r="E141" s="241">
        <v>200</v>
      </c>
      <c r="F141" s="241"/>
      <c r="G141" s="241"/>
      <c r="H141" s="226">
        <f t="shared" si="39"/>
        <v>200</v>
      </c>
    </row>
    <row r="142" spans="1:9" ht="15.75" x14ac:dyDescent="0.25">
      <c r="A142" s="65"/>
      <c r="B142" s="7"/>
      <c r="C142" s="65"/>
      <c r="D142" s="66" t="s">
        <v>128</v>
      </c>
      <c r="E142" s="243">
        <f>SUM(E132:E141)</f>
        <v>118650</v>
      </c>
      <c r="F142" s="243">
        <f>SUM(F132:F141)</f>
        <v>0</v>
      </c>
      <c r="G142" s="243">
        <f>SUM(G132:G141)</f>
        <v>0</v>
      </c>
      <c r="H142" s="243">
        <f>SUM(E142:G142)</f>
        <v>118650</v>
      </c>
    </row>
    <row r="143" spans="1:9" ht="15.75" x14ac:dyDescent="0.25">
      <c r="A143" s="40">
        <v>41</v>
      </c>
      <c r="B143" s="2"/>
      <c r="C143" s="21">
        <v>631001</v>
      </c>
      <c r="D143" s="64" t="s">
        <v>242</v>
      </c>
      <c r="E143" s="241">
        <v>500</v>
      </c>
      <c r="F143" s="241"/>
      <c r="G143" s="241"/>
      <c r="H143" s="226">
        <f t="shared" si="39"/>
        <v>500</v>
      </c>
    </row>
    <row r="144" spans="1:9" ht="15.75" x14ac:dyDescent="0.25">
      <c r="A144" s="40">
        <v>41</v>
      </c>
      <c r="B144" s="2"/>
      <c r="C144" s="21">
        <v>631002</v>
      </c>
      <c r="D144" s="64" t="s">
        <v>127</v>
      </c>
      <c r="E144" s="241">
        <v>1000</v>
      </c>
      <c r="F144" s="241"/>
      <c r="G144" s="241"/>
      <c r="H144" s="226">
        <f t="shared" si="39"/>
        <v>1000</v>
      </c>
    </row>
    <row r="145" spans="1:9" x14ac:dyDescent="0.25">
      <c r="A145" s="40">
        <v>41</v>
      </c>
      <c r="B145" s="19"/>
      <c r="C145" s="21">
        <v>632001</v>
      </c>
      <c r="D145" s="67" t="s">
        <v>129</v>
      </c>
      <c r="E145" s="241">
        <v>6000</v>
      </c>
      <c r="F145" s="241"/>
      <c r="G145" s="241"/>
      <c r="H145" s="226">
        <f t="shared" si="39"/>
        <v>6000</v>
      </c>
    </row>
    <row r="146" spans="1:9" x14ac:dyDescent="0.25">
      <c r="A146" s="40">
        <v>41</v>
      </c>
      <c r="B146" s="19"/>
      <c r="C146" s="21" t="s">
        <v>130</v>
      </c>
      <c r="D146" s="68" t="s">
        <v>245</v>
      </c>
      <c r="E146" s="241">
        <v>6000</v>
      </c>
      <c r="F146" s="241"/>
      <c r="G146" s="241"/>
      <c r="H146" s="226">
        <f t="shared" si="39"/>
        <v>6000</v>
      </c>
    </row>
    <row r="147" spans="1:9" x14ac:dyDescent="0.25">
      <c r="A147" s="40">
        <v>41</v>
      </c>
      <c r="B147" s="19"/>
      <c r="C147" s="21">
        <v>632002</v>
      </c>
      <c r="D147" s="68" t="s">
        <v>244</v>
      </c>
      <c r="E147" s="241">
        <v>1000</v>
      </c>
      <c r="F147" s="241"/>
      <c r="G147" s="241"/>
      <c r="H147" s="226">
        <f t="shared" si="39"/>
        <v>1000</v>
      </c>
    </row>
    <row r="148" spans="1:9" x14ac:dyDescent="0.25">
      <c r="A148" s="40">
        <v>41</v>
      </c>
      <c r="B148" s="19"/>
      <c r="C148" s="21" t="s">
        <v>133</v>
      </c>
      <c r="D148" s="68" t="s">
        <v>246</v>
      </c>
      <c r="E148" s="241">
        <v>230</v>
      </c>
      <c r="F148" s="241"/>
      <c r="G148" s="241"/>
      <c r="H148" s="226">
        <f t="shared" si="39"/>
        <v>230</v>
      </c>
    </row>
    <row r="149" spans="1:9" x14ac:dyDescent="0.25">
      <c r="A149" s="40">
        <v>41</v>
      </c>
      <c r="B149" s="19"/>
      <c r="C149" s="21">
        <v>632003</v>
      </c>
      <c r="D149" s="68" t="s">
        <v>510</v>
      </c>
      <c r="E149" s="241">
        <v>1200</v>
      </c>
      <c r="F149" s="241"/>
      <c r="G149" s="241"/>
      <c r="H149" s="226">
        <f t="shared" si="39"/>
        <v>1200</v>
      </c>
    </row>
    <row r="150" spans="1:9" x14ac:dyDescent="0.25">
      <c r="A150" s="40">
        <v>41</v>
      </c>
      <c r="B150" s="19"/>
      <c r="C150" s="21">
        <v>632004</v>
      </c>
      <c r="D150" s="68" t="s">
        <v>509</v>
      </c>
      <c r="E150" s="241">
        <v>300</v>
      </c>
      <c r="F150" s="241"/>
      <c r="G150" s="241"/>
      <c r="H150" s="226">
        <f t="shared" si="39"/>
        <v>300</v>
      </c>
    </row>
    <row r="151" spans="1:9" x14ac:dyDescent="0.25">
      <c r="A151" s="40">
        <v>41</v>
      </c>
      <c r="B151" s="19"/>
      <c r="C151" s="21">
        <v>632005</v>
      </c>
      <c r="D151" s="157" t="s">
        <v>508</v>
      </c>
      <c r="E151" s="241">
        <v>1500</v>
      </c>
      <c r="F151" s="241"/>
      <c r="G151" s="241"/>
      <c r="H151" s="226">
        <f t="shared" si="39"/>
        <v>1500</v>
      </c>
    </row>
    <row r="152" spans="1:9" x14ac:dyDescent="0.25">
      <c r="A152" s="40">
        <v>41</v>
      </c>
      <c r="B152" s="19"/>
      <c r="C152" s="21">
        <v>633001</v>
      </c>
      <c r="D152" s="68" t="s">
        <v>374</v>
      </c>
      <c r="E152" s="241">
        <v>1000</v>
      </c>
      <c r="F152" s="241"/>
      <c r="G152" s="241"/>
      <c r="H152" s="226">
        <f t="shared" si="39"/>
        <v>1000</v>
      </c>
    </row>
    <row r="153" spans="1:9" ht="15.75" x14ac:dyDescent="0.25">
      <c r="A153" s="75">
        <v>41</v>
      </c>
      <c r="B153" s="74"/>
      <c r="C153" s="75">
        <v>633005</v>
      </c>
      <c r="D153" s="158" t="s">
        <v>247</v>
      </c>
      <c r="E153" s="244">
        <v>300</v>
      </c>
      <c r="F153" s="244"/>
      <c r="G153" s="244"/>
      <c r="H153" s="226">
        <f t="shared" si="39"/>
        <v>300</v>
      </c>
    </row>
    <row r="154" spans="1:9" x14ac:dyDescent="0.25">
      <c r="A154" s="40">
        <v>41</v>
      </c>
      <c r="B154" s="19"/>
      <c r="C154" s="21">
        <v>633006</v>
      </c>
      <c r="D154" s="68" t="s">
        <v>310</v>
      </c>
      <c r="E154" s="241">
        <v>3000</v>
      </c>
      <c r="F154" s="241"/>
      <c r="G154" s="241"/>
      <c r="H154" s="226">
        <f t="shared" si="39"/>
        <v>3000</v>
      </c>
    </row>
    <row r="155" spans="1:9" x14ac:dyDescent="0.25">
      <c r="A155" s="40">
        <v>41</v>
      </c>
      <c r="B155" s="19"/>
      <c r="C155" s="21" t="s">
        <v>134</v>
      </c>
      <c r="D155" s="68" t="s">
        <v>135</v>
      </c>
      <c r="E155" s="241">
        <v>500</v>
      </c>
      <c r="F155" s="241"/>
      <c r="G155" s="241"/>
      <c r="H155" s="226">
        <f t="shared" si="39"/>
        <v>500</v>
      </c>
    </row>
    <row r="156" spans="1:9" x14ac:dyDescent="0.25">
      <c r="A156" s="40">
        <v>41</v>
      </c>
      <c r="B156" s="19"/>
      <c r="C156" s="21">
        <v>633009</v>
      </c>
      <c r="D156" s="68" t="s">
        <v>137</v>
      </c>
      <c r="E156" s="241">
        <v>800</v>
      </c>
      <c r="F156" s="241"/>
      <c r="G156" s="241"/>
      <c r="H156" s="226">
        <f t="shared" si="39"/>
        <v>800</v>
      </c>
      <c r="I156" s="209"/>
    </row>
    <row r="157" spans="1:9" x14ac:dyDescent="0.25">
      <c r="A157" s="40">
        <v>41</v>
      </c>
      <c r="B157" s="19"/>
      <c r="C157" s="21">
        <v>633013</v>
      </c>
      <c r="D157" s="68" t="s">
        <v>395</v>
      </c>
      <c r="E157" s="241">
        <v>1100</v>
      </c>
      <c r="F157" s="241"/>
      <c r="G157" s="241"/>
      <c r="H157" s="226">
        <f t="shared" si="39"/>
        <v>1100</v>
      </c>
      <c r="I157" s="209"/>
    </row>
    <row r="158" spans="1:9" x14ac:dyDescent="0.25">
      <c r="A158" s="40">
        <v>41</v>
      </c>
      <c r="B158" s="19"/>
      <c r="C158" s="21">
        <v>633016</v>
      </c>
      <c r="D158" s="68" t="s">
        <v>396</v>
      </c>
      <c r="E158" s="241">
        <v>2500</v>
      </c>
      <c r="F158" s="241"/>
      <c r="G158" s="241"/>
      <c r="H158" s="226">
        <f t="shared" si="39"/>
        <v>2500</v>
      </c>
    </row>
    <row r="159" spans="1:9" x14ac:dyDescent="0.25">
      <c r="A159" s="40">
        <v>41</v>
      </c>
      <c r="B159" s="19"/>
      <c r="C159" s="21">
        <v>634001</v>
      </c>
      <c r="D159" s="68" t="s">
        <v>470</v>
      </c>
      <c r="E159" s="241">
        <v>2500</v>
      </c>
      <c r="F159" s="241"/>
      <c r="G159" s="241"/>
      <c r="H159" s="226">
        <f t="shared" si="39"/>
        <v>2500</v>
      </c>
    </row>
    <row r="160" spans="1:9" x14ac:dyDescent="0.25">
      <c r="A160" s="40">
        <v>41</v>
      </c>
      <c r="B160" s="19"/>
      <c r="C160" s="21">
        <v>634002</v>
      </c>
      <c r="D160" s="68" t="s">
        <v>138</v>
      </c>
      <c r="E160" s="241">
        <v>2000</v>
      </c>
      <c r="F160" s="241"/>
      <c r="G160" s="241"/>
      <c r="H160" s="226">
        <f t="shared" si="39"/>
        <v>2000</v>
      </c>
    </row>
    <row r="161" spans="1:8" x14ac:dyDescent="0.25">
      <c r="A161" s="40">
        <v>41</v>
      </c>
      <c r="B161" s="19"/>
      <c r="C161" s="21">
        <v>634003</v>
      </c>
      <c r="D161" s="68" t="s">
        <v>139</v>
      </c>
      <c r="E161" s="241">
        <v>400</v>
      </c>
      <c r="F161" s="241"/>
      <c r="G161" s="241"/>
      <c r="H161" s="226">
        <f t="shared" si="39"/>
        <v>400</v>
      </c>
    </row>
    <row r="162" spans="1:8" x14ac:dyDescent="0.25">
      <c r="A162" s="40">
        <v>41</v>
      </c>
      <c r="B162" s="19"/>
      <c r="C162" s="21">
        <v>634005</v>
      </c>
      <c r="D162" s="68" t="s">
        <v>140</v>
      </c>
      <c r="E162" s="241">
        <v>200</v>
      </c>
      <c r="F162" s="241"/>
      <c r="G162" s="241"/>
      <c r="H162" s="226">
        <f t="shared" si="39"/>
        <v>200</v>
      </c>
    </row>
    <row r="163" spans="1:8" ht="15.75" x14ac:dyDescent="0.25">
      <c r="A163" s="65"/>
      <c r="B163" s="7"/>
      <c r="C163" s="7"/>
      <c r="D163" s="94" t="s">
        <v>243</v>
      </c>
      <c r="E163" s="243">
        <f>SUM(E143:E162)</f>
        <v>32030</v>
      </c>
      <c r="F163" s="243">
        <f>SUM(F143:F162)</f>
        <v>0</v>
      </c>
      <c r="G163" s="243">
        <f>SUM(G143:G162)</f>
        <v>0</v>
      </c>
      <c r="H163" s="243">
        <f>SUM(E163:G163)</f>
        <v>32030</v>
      </c>
    </row>
    <row r="164" spans="1:8" x14ac:dyDescent="0.25">
      <c r="A164" s="53" t="s">
        <v>10</v>
      </c>
      <c r="B164" s="53" t="s">
        <v>0</v>
      </c>
      <c r="C164" s="53" t="s">
        <v>1</v>
      </c>
      <c r="D164" s="53" t="s">
        <v>2</v>
      </c>
      <c r="E164" s="221" t="s">
        <v>465</v>
      </c>
      <c r="F164" s="221" t="s">
        <v>466</v>
      </c>
      <c r="G164" s="221" t="s">
        <v>467</v>
      </c>
      <c r="H164" s="221" t="s">
        <v>428</v>
      </c>
    </row>
    <row r="165" spans="1:8" ht="15.75" x14ac:dyDescent="0.25">
      <c r="A165" s="21">
        <v>41</v>
      </c>
      <c r="B165" s="2"/>
      <c r="C165" s="21">
        <v>635002</v>
      </c>
      <c r="D165" s="70" t="s">
        <v>397</v>
      </c>
      <c r="E165" s="238">
        <v>1000</v>
      </c>
      <c r="F165" s="238"/>
      <c r="G165" s="238"/>
      <c r="H165" s="226">
        <f t="shared" ref="H165:H182" si="40">E165+F165+G165</f>
        <v>1000</v>
      </c>
    </row>
    <row r="166" spans="1:8" ht="15.75" x14ac:dyDescent="0.25">
      <c r="A166" s="21">
        <v>41</v>
      </c>
      <c r="B166" s="2"/>
      <c r="C166" s="21">
        <v>635004</v>
      </c>
      <c r="D166" s="70" t="s">
        <v>151</v>
      </c>
      <c r="E166" s="238">
        <v>100</v>
      </c>
      <c r="F166" s="238"/>
      <c r="G166" s="238"/>
      <c r="H166" s="226">
        <f t="shared" si="40"/>
        <v>100</v>
      </c>
    </row>
    <row r="167" spans="1:8" ht="15.75" x14ac:dyDescent="0.25">
      <c r="A167" s="21">
        <v>41</v>
      </c>
      <c r="B167" s="2"/>
      <c r="C167" s="21">
        <v>635006</v>
      </c>
      <c r="D167" s="70" t="s">
        <v>479</v>
      </c>
      <c r="E167" s="238">
        <v>4000</v>
      </c>
      <c r="F167" s="238"/>
      <c r="G167" s="238"/>
      <c r="H167" s="226">
        <f t="shared" si="40"/>
        <v>4000</v>
      </c>
    </row>
    <row r="168" spans="1:8" ht="15.75" x14ac:dyDescent="0.25">
      <c r="A168" s="21">
        <v>41</v>
      </c>
      <c r="B168" s="2"/>
      <c r="C168" s="21">
        <v>635003</v>
      </c>
      <c r="D168" s="70" t="s">
        <v>319</v>
      </c>
      <c r="E168" s="238">
        <v>3000</v>
      </c>
      <c r="F168" s="238"/>
      <c r="G168" s="238"/>
      <c r="H168" s="226">
        <f t="shared" si="40"/>
        <v>3000</v>
      </c>
    </row>
    <row r="169" spans="1:8" ht="15.75" x14ac:dyDescent="0.25">
      <c r="A169" s="21">
        <v>41</v>
      </c>
      <c r="B169" s="8"/>
      <c r="C169" s="210">
        <v>635009</v>
      </c>
      <c r="D169" s="83" t="s">
        <v>398</v>
      </c>
      <c r="E169" s="245">
        <v>2500</v>
      </c>
      <c r="F169" s="245"/>
      <c r="G169" s="245"/>
      <c r="H169" s="226">
        <f t="shared" si="40"/>
        <v>2500</v>
      </c>
    </row>
    <row r="170" spans="1:8" ht="15.75" x14ac:dyDescent="0.25">
      <c r="A170" s="21">
        <v>41</v>
      </c>
      <c r="B170" s="8"/>
      <c r="C170" s="210">
        <v>636006</v>
      </c>
      <c r="D170" s="83" t="s">
        <v>432</v>
      </c>
      <c r="E170" s="245">
        <v>400</v>
      </c>
      <c r="F170" s="245"/>
      <c r="G170" s="245"/>
      <c r="H170" s="293">
        <f t="shared" si="40"/>
        <v>400</v>
      </c>
    </row>
    <row r="171" spans="1:8" ht="15.75" x14ac:dyDescent="0.25">
      <c r="A171" s="102"/>
      <c r="B171" s="76"/>
      <c r="C171" s="77"/>
      <c r="D171" s="78" t="s">
        <v>248</v>
      </c>
      <c r="E171" s="246">
        <f>SUM(E165:E170)</f>
        <v>11000</v>
      </c>
      <c r="F171" s="246">
        <f t="shared" ref="F171:G171" si="41">SUM(F165:F170)</f>
        <v>0</v>
      </c>
      <c r="G171" s="246">
        <f t="shared" si="41"/>
        <v>0</v>
      </c>
      <c r="H171" s="246">
        <f>SUM(E171:G171)</f>
        <v>11000</v>
      </c>
    </row>
    <row r="172" spans="1:8" ht="15.75" x14ac:dyDescent="0.25">
      <c r="A172" s="21">
        <v>41</v>
      </c>
      <c r="B172" s="2"/>
      <c r="C172" s="21">
        <v>637001</v>
      </c>
      <c r="D172" s="70" t="s">
        <v>142</v>
      </c>
      <c r="E172" s="238">
        <v>1500</v>
      </c>
      <c r="F172" s="238"/>
      <c r="G172" s="238"/>
      <c r="H172" s="226">
        <f t="shared" si="40"/>
        <v>1500</v>
      </c>
    </row>
    <row r="173" spans="1:8" ht="15.75" x14ac:dyDescent="0.25">
      <c r="A173" s="21">
        <v>41</v>
      </c>
      <c r="B173" s="2"/>
      <c r="C173" s="21">
        <v>637004</v>
      </c>
      <c r="D173" s="70" t="s">
        <v>143</v>
      </c>
      <c r="E173" s="238">
        <v>3000</v>
      </c>
      <c r="F173" s="238"/>
      <c r="G173" s="238"/>
      <c r="H173" s="226">
        <f t="shared" si="40"/>
        <v>3000</v>
      </c>
    </row>
    <row r="174" spans="1:8" ht="15.75" x14ac:dyDescent="0.25">
      <c r="A174" s="21">
        <v>41</v>
      </c>
      <c r="B174" s="2"/>
      <c r="C174" s="21" t="s">
        <v>144</v>
      </c>
      <c r="D174" s="70" t="s">
        <v>145</v>
      </c>
      <c r="E174" s="238">
        <v>5000</v>
      </c>
      <c r="F174" s="238"/>
      <c r="G174" s="238"/>
      <c r="H174" s="226">
        <f t="shared" si="40"/>
        <v>5000</v>
      </c>
    </row>
    <row r="175" spans="1:8" ht="15.75" x14ac:dyDescent="0.25">
      <c r="A175" s="21">
        <v>41</v>
      </c>
      <c r="B175" s="2"/>
      <c r="C175" s="21" t="s">
        <v>181</v>
      </c>
      <c r="D175" s="70" t="s">
        <v>433</v>
      </c>
      <c r="E175" s="238">
        <v>800</v>
      </c>
      <c r="F175" s="238"/>
      <c r="G175" s="238"/>
      <c r="H175" s="226">
        <f t="shared" si="40"/>
        <v>800</v>
      </c>
    </row>
    <row r="176" spans="1:8" ht="15.75" x14ac:dyDescent="0.25">
      <c r="A176" s="21">
        <v>41</v>
      </c>
      <c r="B176" s="2"/>
      <c r="C176" s="21">
        <v>637005</v>
      </c>
      <c r="D176" s="70" t="s">
        <v>146</v>
      </c>
      <c r="E176" s="241">
        <v>5000</v>
      </c>
      <c r="F176" s="241"/>
      <c r="G176" s="241"/>
      <c r="H176" s="226">
        <f t="shared" si="40"/>
        <v>5000</v>
      </c>
    </row>
    <row r="177" spans="1:8" ht="15.75" x14ac:dyDescent="0.25">
      <c r="A177" s="21">
        <v>41</v>
      </c>
      <c r="B177" s="2"/>
      <c r="C177" s="21">
        <v>637012</v>
      </c>
      <c r="D177" s="70" t="s">
        <v>249</v>
      </c>
      <c r="E177" s="241">
        <v>2000</v>
      </c>
      <c r="F177" s="241"/>
      <c r="G177" s="241"/>
      <c r="H177" s="226">
        <f t="shared" si="40"/>
        <v>2000</v>
      </c>
    </row>
    <row r="178" spans="1:8" ht="15.75" x14ac:dyDescent="0.25">
      <c r="A178" s="21">
        <v>41</v>
      </c>
      <c r="B178" s="2"/>
      <c r="C178" s="21">
        <v>637014</v>
      </c>
      <c r="D178" s="70" t="s">
        <v>250</v>
      </c>
      <c r="E178" s="241">
        <v>2400</v>
      </c>
      <c r="F178" s="241"/>
      <c r="G178" s="241"/>
      <c r="H178" s="226">
        <f t="shared" si="40"/>
        <v>2400</v>
      </c>
    </row>
    <row r="179" spans="1:8" ht="15.75" x14ac:dyDescent="0.25">
      <c r="A179" s="71">
        <v>41</v>
      </c>
      <c r="B179" s="8"/>
      <c r="C179" s="71">
        <v>637015</v>
      </c>
      <c r="D179" s="83" t="s">
        <v>320</v>
      </c>
      <c r="E179" s="247">
        <v>2300</v>
      </c>
      <c r="F179" s="247"/>
      <c r="G179" s="247"/>
      <c r="H179" s="226">
        <f t="shared" si="40"/>
        <v>2300</v>
      </c>
    </row>
    <row r="180" spans="1:8" ht="15.75" x14ac:dyDescent="0.25">
      <c r="A180" s="21">
        <v>41</v>
      </c>
      <c r="B180" s="2"/>
      <c r="C180" s="21">
        <v>637016</v>
      </c>
      <c r="D180" s="70" t="s">
        <v>148</v>
      </c>
      <c r="E180" s="241">
        <v>660</v>
      </c>
      <c r="F180" s="241"/>
      <c r="G180" s="241"/>
      <c r="H180" s="226">
        <f t="shared" si="40"/>
        <v>660</v>
      </c>
    </row>
    <row r="181" spans="1:8" ht="15.75" x14ac:dyDescent="0.25">
      <c r="A181" s="71">
        <v>41</v>
      </c>
      <c r="B181" s="8"/>
      <c r="C181" s="71">
        <v>637026</v>
      </c>
      <c r="D181" s="83" t="s">
        <v>149</v>
      </c>
      <c r="E181" s="247">
        <v>2500</v>
      </c>
      <c r="F181" s="247"/>
      <c r="G181" s="247"/>
      <c r="H181" s="226">
        <f t="shared" si="40"/>
        <v>2500</v>
      </c>
    </row>
    <row r="182" spans="1:8" ht="15.75" x14ac:dyDescent="0.25">
      <c r="A182" s="71">
        <v>41</v>
      </c>
      <c r="B182" s="8"/>
      <c r="C182" s="71">
        <v>642006</v>
      </c>
      <c r="D182" s="72" t="s">
        <v>294</v>
      </c>
      <c r="E182" s="245">
        <v>3500</v>
      </c>
      <c r="F182" s="245"/>
      <c r="G182" s="245"/>
      <c r="H182" s="226">
        <f t="shared" si="40"/>
        <v>3500</v>
      </c>
    </row>
    <row r="183" spans="1:8" ht="15.75" x14ac:dyDescent="0.25">
      <c r="A183" s="65"/>
      <c r="B183" s="73"/>
      <c r="C183" s="73"/>
      <c r="D183" s="73" t="s">
        <v>150</v>
      </c>
      <c r="E183" s="235">
        <f>SUM(E172:E182)</f>
        <v>28660</v>
      </c>
      <c r="F183" s="235">
        <f>SUM(F172:F182)</f>
        <v>0</v>
      </c>
      <c r="G183" s="235">
        <f>SUM(G172:G182)</f>
        <v>0</v>
      </c>
      <c r="H183" s="235">
        <f>SUM(E183:G183)</f>
        <v>28660</v>
      </c>
    </row>
    <row r="184" spans="1:8" ht="15.75" x14ac:dyDescent="0.25">
      <c r="A184" s="79">
        <v>2</v>
      </c>
      <c r="B184" s="80"/>
      <c r="C184" s="81" t="s">
        <v>153</v>
      </c>
      <c r="D184" s="82" t="s">
        <v>154</v>
      </c>
      <c r="E184" s="248">
        <f>SUM(E185:E189)</f>
        <v>11500</v>
      </c>
      <c r="F184" s="248">
        <f t="shared" ref="F184:H184" si="42">SUM(F185:F189)</f>
        <v>0</v>
      </c>
      <c r="G184" s="248">
        <f t="shared" si="42"/>
        <v>0</v>
      </c>
      <c r="H184" s="248">
        <f t="shared" si="42"/>
        <v>11500</v>
      </c>
    </row>
    <row r="185" spans="1:8" ht="15.75" x14ac:dyDescent="0.25">
      <c r="A185" s="21">
        <v>41</v>
      </c>
      <c r="B185" s="2" t="s">
        <v>399</v>
      </c>
      <c r="C185" s="21">
        <v>651003</v>
      </c>
      <c r="D185" s="70" t="s">
        <v>296</v>
      </c>
      <c r="E185" s="238">
        <v>2500</v>
      </c>
      <c r="F185" s="238"/>
      <c r="G185" s="238"/>
      <c r="H185" s="226">
        <f t="shared" ref="H185:H189" si="43">E185+F185+G185</f>
        <v>2500</v>
      </c>
    </row>
    <row r="186" spans="1:8" ht="15.75" x14ac:dyDescent="0.25">
      <c r="A186" s="21">
        <v>41</v>
      </c>
      <c r="B186" s="8" t="s">
        <v>400</v>
      </c>
      <c r="C186" s="71" t="s">
        <v>155</v>
      </c>
      <c r="D186" s="83" t="s">
        <v>296</v>
      </c>
      <c r="E186" s="245">
        <v>3000</v>
      </c>
      <c r="F186" s="245"/>
      <c r="G186" s="245"/>
      <c r="H186" s="226">
        <f t="shared" si="43"/>
        <v>3000</v>
      </c>
    </row>
    <row r="187" spans="1:8" ht="15.75" x14ac:dyDescent="0.25">
      <c r="A187" s="75">
        <v>41</v>
      </c>
      <c r="B187" s="8" t="s">
        <v>400</v>
      </c>
      <c r="C187" s="71" t="s">
        <v>295</v>
      </c>
      <c r="D187" s="83" t="s">
        <v>296</v>
      </c>
      <c r="E187" s="245">
        <v>2000</v>
      </c>
      <c r="F187" s="245"/>
      <c r="G187" s="245"/>
      <c r="H187" s="226">
        <f t="shared" si="43"/>
        <v>2000</v>
      </c>
    </row>
    <row r="188" spans="1:8" ht="15.75" x14ac:dyDescent="0.25">
      <c r="A188" s="75">
        <v>41</v>
      </c>
      <c r="B188" s="8" t="s">
        <v>401</v>
      </c>
      <c r="C188" s="71" t="s">
        <v>377</v>
      </c>
      <c r="D188" s="83" t="s">
        <v>296</v>
      </c>
      <c r="E188" s="245">
        <v>2000</v>
      </c>
      <c r="F188" s="245"/>
      <c r="G188" s="245"/>
      <c r="H188" s="226">
        <f t="shared" si="43"/>
        <v>2000</v>
      </c>
    </row>
    <row r="189" spans="1:8" ht="15.75" x14ac:dyDescent="0.25">
      <c r="A189" s="75">
        <v>41</v>
      </c>
      <c r="B189" s="8"/>
      <c r="C189" s="71">
        <v>651002</v>
      </c>
      <c r="D189" s="83" t="s">
        <v>480</v>
      </c>
      <c r="E189" s="314">
        <v>2000</v>
      </c>
      <c r="F189" s="245"/>
      <c r="G189" s="245"/>
      <c r="H189" s="226">
        <f t="shared" si="43"/>
        <v>2000</v>
      </c>
    </row>
    <row r="190" spans="1:8" ht="14.25" customHeight="1" x14ac:dyDescent="0.25">
      <c r="A190" s="84">
        <v>3</v>
      </c>
      <c r="B190" s="104"/>
      <c r="C190" s="104"/>
      <c r="D190" s="90" t="s">
        <v>156</v>
      </c>
      <c r="E190" s="249"/>
      <c r="F190" s="249"/>
      <c r="G190" s="249"/>
      <c r="H190" s="290"/>
    </row>
    <row r="191" spans="1:8" ht="15.75" x14ac:dyDescent="0.25">
      <c r="A191" s="86"/>
      <c r="B191" s="61"/>
      <c r="C191" s="87" t="s">
        <v>157</v>
      </c>
      <c r="D191" s="88" t="s">
        <v>158</v>
      </c>
      <c r="E191" s="242">
        <f>SUM(E192:E202)</f>
        <v>9010</v>
      </c>
      <c r="F191" s="242">
        <f t="shared" ref="F191:H191" si="44">SUM(F192:F202)</f>
        <v>0</v>
      </c>
      <c r="G191" s="242">
        <f t="shared" si="44"/>
        <v>0</v>
      </c>
      <c r="H191" s="242">
        <f t="shared" si="44"/>
        <v>9010</v>
      </c>
    </row>
    <row r="192" spans="1:8" ht="15.75" x14ac:dyDescent="0.25">
      <c r="A192" s="21">
        <v>41</v>
      </c>
      <c r="B192" s="2"/>
      <c r="C192" s="21">
        <v>632001</v>
      </c>
      <c r="D192" s="70" t="s">
        <v>159</v>
      </c>
      <c r="E192" s="241">
        <v>650</v>
      </c>
      <c r="F192" s="241"/>
      <c r="G192" s="241"/>
      <c r="H192" s="226">
        <f t="shared" ref="H192:H202" si="45">E192+F192+G192</f>
        <v>650</v>
      </c>
    </row>
    <row r="193" spans="1:8" ht="15.75" x14ac:dyDescent="0.25">
      <c r="A193" s="21">
        <v>41</v>
      </c>
      <c r="B193" s="2"/>
      <c r="C193" s="21" t="s">
        <v>130</v>
      </c>
      <c r="D193" s="70" t="s">
        <v>131</v>
      </c>
      <c r="E193" s="241">
        <v>250</v>
      </c>
      <c r="F193" s="241"/>
      <c r="G193" s="241"/>
      <c r="H193" s="226">
        <f t="shared" si="45"/>
        <v>250</v>
      </c>
    </row>
    <row r="194" spans="1:8" ht="15.75" x14ac:dyDescent="0.25">
      <c r="A194" s="21">
        <v>41</v>
      </c>
      <c r="B194" s="2"/>
      <c r="C194" s="21">
        <v>632002</v>
      </c>
      <c r="D194" s="70" t="s">
        <v>132</v>
      </c>
      <c r="E194" s="238">
        <v>50</v>
      </c>
      <c r="F194" s="238"/>
      <c r="G194" s="238"/>
      <c r="H194" s="226">
        <f t="shared" si="45"/>
        <v>50</v>
      </c>
    </row>
    <row r="195" spans="1:8" ht="15.75" x14ac:dyDescent="0.25">
      <c r="A195" s="21">
        <v>41</v>
      </c>
      <c r="B195" s="2"/>
      <c r="C195" s="21">
        <v>634001</v>
      </c>
      <c r="D195" s="70" t="s">
        <v>286</v>
      </c>
      <c r="E195" s="238">
        <v>1000</v>
      </c>
      <c r="F195" s="238"/>
      <c r="G195" s="238"/>
      <c r="H195" s="226">
        <f t="shared" si="45"/>
        <v>1000</v>
      </c>
    </row>
    <row r="196" spans="1:8" ht="15.75" x14ac:dyDescent="0.25">
      <c r="A196" s="21">
        <v>41</v>
      </c>
      <c r="B196" s="2"/>
      <c r="C196" s="21">
        <v>634002</v>
      </c>
      <c r="D196" s="70" t="s">
        <v>402</v>
      </c>
      <c r="E196" s="238">
        <v>300</v>
      </c>
      <c r="F196" s="238"/>
      <c r="G196" s="238"/>
      <c r="H196" s="226">
        <f t="shared" si="45"/>
        <v>300</v>
      </c>
    </row>
    <row r="197" spans="1:8" ht="15.75" x14ac:dyDescent="0.25">
      <c r="A197" s="21">
        <v>41</v>
      </c>
      <c r="B197" s="2"/>
      <c r="C197" s="21">
        <v>634003</v>
      </c>
      <c r="D197" s="70" t="s">
        <v>160</v>
      </c>
      <c r="E197" s="238">
        <v>300</v>
      </c>
      <c r="F197" s="238"/>
      <c r="G197" s="238"/>
      <c r="H197" s="226">
        <f t="shared" si="45"/>
        <v>300</v>
      </c>
    </row>
    <row r="198" spans="1:8" ht="15.75" x14ac:dyDescent="0.25">
      <c r="A198" s="21">
        <v>41</v>
      </c>
      <c r="B198" s="2"/>
      <c r="C198" s="21">
        <v>634005</v>
      </c>
      <c r="D198" s="153" t="s">
        <v>403</v>
      </c>
      <c r="E198" s="238">
        <v>60</v>
      </c>
      <c r="F198" s="238"/>
      <c r="G198" s="238"/>
      <c r="H198" s="226">
        <f t="shared" si="45"/>
        <v>60</v>
      </c>
    </row>
    <row r="199" spans="1:8" ht="15.75" x14ac:dyDescent="0.25">
      <c r="A199" s="21">
        <v>41</v>
      </c>
      <c r="B199" s="2"/>
      <c r="C199" s="21">
        <v>637001</v>
      </c>
      <c r="D199" s="153" t="s">
        <v>434</v>
      </c>
      <c r="E199" s="238">
        <v>600</v>
      </c>
      <c r="F199" s="238"/>
      <c r="G199" s="238"/>
      <c r="H199" s="226">
        <f t="shared" si="45"/>
        <v>600</v>
      </c>
    </row>
    <row r="200" spans="1:8" ht="15.75" x14ac:dyDescent="0.25">
      <c r="A200" s="21">
        <v>41</v>
      </c>
      <c r="B200" s="2"/>
      <c r="C200" s="21">
        <v>637005</v>
      </c>
      <c r="D200" s="153" t="s">
        <v>451</v>
      </c>
      <c r="E200" s="238">
        <v>300</v>
      </c>
      <c r="F200" s="238"/>
      <c r="G200" s="238"/>
      <c r="H200" s="226">
        <f t="shared" si="45"/>
        <v>300</v>
      </c>
    </row>
    <row r="201" spans="1:8" ht="15.75" x14ac:dyDescent="0.25">
      <c r="A201" s="21">
        <v>41</v>
      </c>
      <c r="B201" s="2"/>
      <c r="C201" s="21">
        <v>637016</v>
      </c>
      <c r="D201" s="153" t="s">
        <v>233</v>
      </c>
      <c r="E201" s="238">
        <v>500</v>
      </c>
      <c r="F201" s="238"/>
      <c r="G201" s="238"/>
      <c r="H201" s="226">
        <f t="shared" si="45"/>
        <v>500</v>
      </c>
    </row>
    <row r="202" spans="1:8" ht="15.75" x14ac:dyDescent="0.25">
      <c r="A202" s="21">
        <v>41</v>
      </c>
      <c r="B202" s="2"/>
      <c r="C202" s="37">
        <v>633010</v>
      </c>
      <c r="D202" s="153" t="s">
        <v>462</v>
      </c>
      <c r="E202" s="238">
        <v>5000</v>
      </c>
      <c r="F202" s="238"/>
      <c r="G202" s="238"/>
      <c r="H202" s="226">
        <f t="shared" si="45"/>
        <v>5000</v>
      </c>
    </row>
    <row r="203" spans="1:8" x14ac:dyDescent="0.25">
      <c r="A203" s="53" t="s">
        <v>10</v>
      </c>
      <c r="B203" s="53" t="s">
        <v>0</v>
      </c>
      <c r="C203" s="53" t="s">
        <v>1</v>
      </c>
      <c r="D203" s="53" t="s">
        <v>2</v>
      </c>
      <c r="E203" s="221" t="s">
        <v>465</v>
      </c>
      <c r="F203" s="221" t="s">
        <v>466</v>
      </c>
      <c r="G203" s="221" t="s">
        <v>467</v>
      </c>
      <c r="H203" s="221" t="s">
        <v>428</v>
      </c>
    </row>
    <row r="204" spans="1:8" ht="15.75" x14ac:dyDescent="0.25">
      <c r="A204" s="103">
        <v>4</v>
      </c>
      <c r="B204" s="104"/>
      <c r="C204" s="104"/>
      <c r="D204" s="90" t="s">
        <v>161</v>
      </c>
      <c r="E204" s="250"/>
      <c r="F204" s="250"/>
      <c r="G204" s="250"/>
      <c r="H204" s="250"/>
    </row>
    <row r="205" spans="1:8" ht="15.75" x14ac:dyDescent="0.25">
      <c r="A205" s="86"/>
      <c r="B205" s="61"/>
      <c r="C205" s="91" t="s">
        <v>162</v>
      </c>
      <c r="D205" s="88" t="s">
        <v>163</v>
      </c>
      <c r="E205" s="242">
        <f>E228+E232+E237+E216</f>
        <v>43400</v>
      </c>
      <c r="F205" s="242">
        <f t="shared" ref="F205:H205" si="46">F228+F232+F237+F216</f>
        <v>0</v>
      </c>
      <c r="G205" s="242">
        <f t="shared" si="46"/>
        <v>0</v>
      </c>
      <c r="H205" s="242">
        <f t="shared" si="46"/>
        <v>43400</v>
      </c>
    </row>
    <row r="206" spans="1:8" ht="15.75" x14ac:dyDescent="0.25">
      <c r="A206" s="21">
        <v>41</v>
      </c>
      <c r="B206" s="321"/>
      <c r="C206" s="21">
        <v>611000</v>
      </c>
      <c r="D206" s="46" t="s">
        <v>512</v>
      </c>
      <c r="E206" s="324">
        <v>17500</v>
      </c>
      <c r="F206" s="324"/>
      <c r="G206" s="324"/>
      <c r="H206" s="324">
        <f>SUM(E206:G206)</f>
        <v>17500</v>
      </c>
    </row>
    <row r="207" spans="1:8" ht="15.75" x14ac:dyDescent="0.25">
      <c r="A207" s="21">
        <v>41</v>
      </c>
      <c r="B207" s="321"/>
      <c r="C207" s="21">
        <v>621000</v>
      </c>
      <c r="D207" s="46" t="s">
        <v>513</v>
      </c>
      <c r="E207" s="324">
        <v>960</v>
      </c>
      <c r="F207" s="324"/>
      <c r="G207" s="324"/>
      <c r="H207" s="324">
        <f t="shared" ref="H207:H215" si="47">SUM(E207:G207)</f>
        <v>960</v>
      </c>
    </row>
    <row r="208" spans="1:8" ht="15.75" x14ac:dyDescent="0.25">
      <c r="A208" s="21">
        <v>41</v>
      </c>
      <c r="B208" s="321"/>
      <c r="C208" s="21">
        <v>623000</v>
      </c>
      <c r="D208" s="46" t="s">
        <v>514</v>
      </c>
      <c r="E208" s="324">
        <v>960</v>
      </c>
      <c r="F208" s="324"/>
      <c r="G208" s="324"/>
      <c r="H208" s="324">
        <f t="shared" si="47"/>
        <v>960</v>
      </c>
    </row>
    <row r="209" spans="1:8" ht="15.75" x14ac:dyDescent="0.25">
      <c r="A209" s="21">
        <v>41</v>
      </c>
      <c r="B209" s="321"/>
      <c r="C209" s="21">
        <v>625001</v>
      </c>
      <c r="D209" s="46" t="s">
        <v>515</v>
      </c>
      <c r="E209" s="324">
        <v>260</v>
      </c>
      <c r="F209" s="324"/>
      <c r="G209" s="324"/>
      <c r="H209" s="324">
        <f t="shared" si="47"/>
        <v>260</v>
      </c>
    </row>
    <row r="210" spans="1:8" ht="15.75" x14ac:dyDescent="0.25">
      <c r="A210" s="21">
        <v>41</v>
      </c>
      <c r="B210" s="2"/>
      <c r="C210" s="21">
        <v>625002</v>
      </c>
      <c r="D210" s="46" t="s">
        <v>516</v>
      </c>
      <c r="E210" s="313">
        <v>2580</v>
      </c>
      <c r="F210" s="241"/>
      <c r="G210" s="241"/>
      <c r="H210" s="324">
        <f t="shared" si="47"/>
        <v>2580</v>
      </c>
    </row>
    <row r="211" spans="1:8" ht="15.75" x14ac:dyDescent="0.25">
      <c r="A211" s="21">
        <v>41</v>
      </c>
      <c r="B211" s="2"/>
      <c r="C211" s="21">
        <v>625003</v>
      </c>
      <c r="D211" s="46" t="s">
        <v>517</v>
      </c>
      <c r="E211" s="241">
        <v>220</v>
      </c>
      <c r="F211" s="241"/>
      <c r="G211" s="241"/>
      <c r="H211" s="324">
        <f t="shared" si="47"/>
        <v>220</v>
      </c>
    </row>
    <row r="212" spans="1:8" ht="15.75" x14ac:dyDescent="0.25">
      <c r="A212" s="21">
        <v>41</v>
      </c>
      <c r="B212" s="2"/>
      <c r="C212" s="21">
        <v>625004</v>
      </c>
      <c r="D212" s="46" t="s">
        <v>518</v>
      </c>
      <c r="E212" s="241">
        <v>440</v>
      </c>
      <c r="F212" s="241"/>
      <c r="G212" s="241"/>
      <c r="H212" s="324">
        <f t="shared" si="47"/>
        <v>440</v>
      </c>
    </row>
    <row r="213" spans="1:8" ht="15.75" x14ac:dyDescent="0.25">
      <c r="A213" s="21">
        <v>41</v>
      </c>
      <c r="B213" s="2"/>
      <c r="C213" s="21">
        <v>625005</v>
      </c>
      <c r="D213" s="46" t="s">
        <v>519</v>
      </c>
      <c r="E213" s="241">
        <v>220</v>
      </c>
      <c r="F213" s="241"/>
      <c r="G213" s="241"/>
      <c r="H213" s="324">
        <f t="shared" si="47"/>
        <v>220</v>
      </c>
    </row>
    <row r="214" spans="1:8" ht="15.75" x14ac:dyDescent="0.25">
      <c r="A214" s="21">
        <v>41</v>
      </c>
      <c r="B214" s="2"/>
      <c r="C214" s="21">
        <v>625007</v>
      </c>
      <c r="D214" s="64" t="s">
        <v>520</v>
      </c>
      <c r="E214" s="241">
        <v>760</v>
      </c>
      <c r="F214" s="241"/>
      <c r="G214" s="241"/>
      <c r="H214" s="324">
        <f t="shared" si="47"/>
        <v>760</v>
      </c>
    </row>
    <row r="215" spans="1:8" ht="15.75" x14ac:dyDescent="0.25">
      <c r="A215" s="21">
        <v>41</v>
      </c>
      <c r="B215" s="2"/>
      <c r="C215" s="21">
        <v>627000</v>
      </c>
      <c r="D215" s="64" t="s">
        <v>521</v>
      </c>
      <c r="E215" s="241">
        <v>260</v>
      </c>
      <c r="F215" s="241"/>
      <c r="G215" s="241"/>
      <c r="H215" s="324">
        <f t="shared" si="47"/>
        <v>260</v>
      </c>
    </row>
    <row r="216" spans="1:8" ht="15.75" x14ac:dyDescent="0.25">
      <c r="A216" s="41"/>
      <c r="B216" s="4"/>
      <c r="C216" s="41"/>
      <c r="D216" s="322" t="s">
        <v>165</v>
      </c>
      <c r="E216" s="323">
        <f>SUM(E206:E215)</f>
        <v>24160</v>
      </c>
      <c r="F216" s="323">
        <f t="shared" ref="F216:H216" si="48">SUM(F206:F215)</f>
        <v>0</v>
      </c>
      <c r="G216" s="323">
        <f t="shared" si="48"/>
        <v>0</v>
      </c>
      <c r="H216" s="323">
        <f t="shared" si="48"/>
        <v>24160</v>
      </c>
    </row>
    <row r="217" spans="1:8" ht="15.75" x14ac:dyDescent="0.25">
      <c r="A217" s="21">
        <v>41</v>
      </c>
      <c r="B217" s="2"/>
      <c r="C217" s="21">
        <v>631001</v>
      </c>
      <c r="D217" s="70" t="s">
        <v>404</v>
      </c>
      <c r="E217" s="241">
        <v>300</v>
      </c>
      <c r="F217" s="241"/>
      <c r="G217" s="241"/>
      <c r="H217" s="226">
        <f t="shared" ref="H217:H227" si="49">E217+F217+G217</f>
        <v>300</v>
      </c>
    </row>
    <row r="218" spans="1:8" ht="15.75" x14ac:dyDescent="0.25">
      <c r="A218" s="21">
        <v>41</v>
      </c>
      <c r="B218" s="2"/>
      <c r="C218" s="21">
        <v>631002</v>
      </c>
      <c r="D218" s="70" t="s">
        <v>405</v>
      </c>
      <c r="E218" s="241">
        <v>500</v>
      </c>
      <c r="F218" s="241"/>
      <c r="G218" s="241"/>
      <c r="H218" s="226">
        <f t="shared" si="49"/>
        <v>500</v>
      </c>
    </row>
    <row r="219" spans="1:8" ht="15.75" x14ac:dyDescent="0.25">
      <c r="A219" s="21">
        <v>41</v>
      </c>
      <c r="B219" s="2"/>
      <c r="C219" s="21">
        <v>632001</v>
      </c>
      <c r="D219" s="70" t="s">
        <v>166</v>
      </c>
      <c r="E219" s="238">
        <v>500</v>
      </c>
      <c r="F219" s="238"/>
      <c r="G219" s="238"/>
      <c r="H219" s="226">
        <f t="shared" si="49"/>
        <v>500</v>
      </c>
    </row>
    <row r="220" spans="1:8" ht="15.75" x14ac:dyDescent="0.25">
      <c r="A220" s="21">
        <v>41</v>
      </c>
      <c r="B220" s="2"/>
      <c r="C220" s="21">
        <v>633006</v>
      </c>
      <c r="D220" s="70" t="s">
        <v>167</v>
      </c>
      <c r="E220" s="238">
        <v>600</v>
      </c>
      <c r="F220" s="238"/>
      <c r="G220" s="238"/>
      <c r="H220" s="226">
        <f t="shared" si="49"/>
        <v>600</v>
      </c>
    </row>
    <row r="221" spans="1:8" ht="15.75" x14ac:dyDescent="0.25">
      <c r="A221" s="21">
        <v>41</v>
      </c>
      <c r="B221" s="2"/>
      <c r="C221" s="21" t="s">
        <v>134</v>
      </c>
      <c r="D221" s="70" t="s">
        <v>168</v>
      </c>
      <c r="E221" s="238">
        <v>500</v>
      </c>
      <c r="F221" s="238"/>
      <c r="G221" s="238"/>
      <c r="H221" s="226">
        <f t="shared" si="49"/>
        <v>500</v>
      </c>
    </row>
    <row r="222" spans="1:8" ht="15.75" x14ac:dyDescent="0.25">
      <c r="A222" s="21">
        <v>41</v>
      </c>
      <c r="B222" s="2"/>
      <c r="C222" s="21" t="s">
        <v>136</v>
      </c>
      <c r="D222" s="70" t="s">
        <v>169</v>
      </c>
      <c r="E222" s="238">
        <v>500</v>
      </c>
      <c r="F222" s="238"/>
      <c r="G222" s="238"/>
      <c r="H222" s="226">
        <f t="shared" si="49"/>
        <v>500</v>
      </c>
    </row>
    <row r="223" spans="1:8" ht="15.75" x14ac:dyDescent="0.25">
      <c r="A223" s="21">
        <v>41</v>
      </c>
      <c r="B223" s="2"/>
      <c r="C223" s="21" t="s">
        <v>170</v>
      </c>
      <c r="D223" s="70" t="s">
        <v>406</v>
      </c>
      <c r="E223" s="238">
        <v>1500</v>
      </c>
      <c r="F223" s="238"/>
      <c r="G223" s="238"/>
      <c r="H223" s="226">
        <f t="shared" si="49"/>
        <v>1500</v>
      </c>
    </row>
    <row r="224" spans="1:8" ht="15.75" x14ac:dyDescent="0.25">
      <c r="A224" s="21">
        <v>41</v>
      </c>
      <c r="B224" s="2"/>
      <c r="C224" s="21">
        <v>634001</v>
      </c>
      <c r="D224" s="70" t="s">
        <v>171</v>
      </c>
      <c r="E224" s="238">
        <v>5000</v>
      </c>
      <c r="F224" s="238"/>
      <c r="G224" s="238"/>
      <c r="H224" s="226">
        <f t="shared" si="49"/>
        <v>5000</v>
      </c>
    </row>
    <row r="225" spans="1:8" ht="15.75" x14ac:dyDescent="0.25">
      <c r="A225" s="21">
        <v>41</v>
      </c>
      <c r="B225" s="2"/>
      <c r="C225" s="21">
        <v>634002</v>
      </c>
      <c r="D225" s="70"/>
      <c r="E225" s="238">
        <v>700</v>
      </c>
      <c r="F225" s="238"/>
      <c r="G225" s="238"/>
      <c r="H225" s="226">
        <f t="shared" si="49"/>
        <v>700</v>
      </c>
    </row>
    <row r="226" spans="1:8" ht="15.75" x14ac:dyDescent="0.25">
      <c r="A226" s="21">
        <v>41</v>
      </c>
      <c r="B226" s="2"/>
      <c r="C226" s="21" t="s">
        <v>531</v>
      </c>
      <c r="D226" s="70"/>
      <c r="E226" s="238">
        <v>1500</v>
      </c>
      <c r="F226" s="238"/>
      <c r="G226" s="238"/>
      <c r="H226" s="226">
        <f t="shared" si="49"/>
        <v>1500</v>
      </c>
    </row>
    <row r="227" spans="1:8" ht="15.75" x14ac:dyDescent="0.25">
      <c r="A227" s="21">
        <v>41</v>
      </c>
      <c r="B227" s="2"/>
      <c r="C227" s="21">
        <v>634003</v>
      </c>
      <c r="D227" s="70" t="s">
        <v>175</v>
      </c>
      <c r="E227" s="238">
        <v>1300</v>
      </c>
      <c r="F227" s="238"/>
      <c r="G227" s="238"/>
      <c r="H227" s="226">
        <f t="shared" si="49"/>
        <v>1300</v>
      </c>
    </row>
    <row r="228" spans="1:8" ht="15.75" x14ac:dyDescent="0.25">
      <c r="A228" s="65"/>
      <c r="B228" s="73"/>
      <c r="C228" s="92"/>
      <c r="D228" s="93" t="s">
        <v>264</v>
      </c>
      <c r="E228" s="243">
        <f>SUM(E217:E227)</f>
        <v>12900</v>
      </c>
      <c r="F228" s="243">
        <f t="shared" ref="F228:H228" si="50">SUM(F217:F227)</f>
        <v>0</v>
      </c>
      <c r="G228" s="243">
        <f t="shared" si="50"/>
        <v>0</v>
      </c>
      <c r="H228" s="243">
        <f t="shared" si="50"/>
        <v>12900</v>
      </c>
    </row>
    <row r="229" spans="1:8" ht="15.75" x14ac:dyDescent="0.25">
      <c r="A229" s="21">
        <v>41</v>
      </c>
      <c r="B229" s="2"/>
      <c r="C229" s="21">
        <v>635004</v>
      </c>
      <c r="D229" s="70" t="s">
        <v>172</v>
      </c>
      <c r="E229" s="238">
        <v>400</v>
      </c>
      <c r="F229" s="238"/>
      <c r="G229" s="238"/>
      <c r="H229" s="226">
        <f t="shared" ref="H229:H231" si="51">E229+F229+G229</f>
        <v>400</v>
      </c>
    </row>
    <row r="230" spans="1:8" ht="15.75" x14ac:dyDescent="0.25">
      <c r="A230" s="21">
        <v>41</v>
      </c>
      <c r="B230" s="2"/>
      <c r="C230" s="21" t="s">
        <v>321</v>
      </c>
      <c r="D230" s="70" t="s">
        <v>173</v>
      </c>
      <c r="E230" s="238">
        <v>600</v>
      </c>
      <c r="F230" s="238"/>
      <c r="G230" s="238"/>
      <c r="H230" s="226">
        <f t="shared" si="51"/>
        <v>600</v>
      </c>
    </row>
    <row r="231" spans="1:8" ht="15.75" x14ac:dyDescent="0.25">
      <c r="A231" s="21">
        <v>41</v>
      </c>
      <c r="B231" s="2"/>
      <c r="C231" s="21">
        <v>635006</v>
      </c>
      <c r="D231" s="70" t="s">
        <v>311</v>
      </c>
      <c r="E231" s="238">
        <v>2000</v>
      </c>
      <c r="F231" s="238"/>
      <c r="G231" s="238"/>
      <c r="H231" s="226">
        <f t="shared" si="51"/>
        <v>2000</v>
      </c>
    </row>
    <row r="232" spans="1:8" ht="15.75" x14ac:dyDescent="0.25">
      <c r="A232" s="144"/>
      <c r="B232" s="7"/>
      <c r="C232" s="65"/>
      <c r="D232" s="93" t="s">
        <v>152</v>
      </c>
      <c r="E232" s="243">
        <f>SUM(E229:E231)</f>
        <v>3000</v>
      </c>
      <c r="F232" s="243">
        <f t="shared" ref="F232:H232" si="52">SUM(F229:F231)</f>
        <v>0</v>
      </c>
      <c r="G232" s="243">
        <f t="shared" si="52"/>
        <v>0</v>
      </c>
      <c r="H232" s="243">
        <f t="shared" si="52"/>
        <v>3000</v>
      </c>
    </row>
    <row r="233" spans="1:8" ht="15.75" x14ac:dyDescent="0.25">
      <c r="A233" s="21">
        <v>41</v>
      </c>
      <c r="B233" s="2"/>
      <c r="C233" s="21">
        <v>637004</v>
      </c>
      <c r="D233" s="70" t="s">
        <v>176</v>
      </c>
      <c r="E233" s="238">
        <v>1500</v>
      </c>
      <c r="F233" s="238"/>
      <c r="G233" s="238"/>
      <c r="H233" s="226">
        <f t="shared" ref="H233:H236" si="53">E233+F233+G233</f>
        <v>1500</v>
      </c>
    </row>
    <row r="234" spans="1:8" ht="15.75" x14ac:dyDescent="0.25">
      <c r="A234" s="21">
        <v>41</v>
      </c>
      <c r="B234" s="2"/>
      <c r="C234" s="21" t="s">
        <v>144</v>
      </c>
      <c r="D234" s="70" t="s">
        <v>446</v>
      </c>
      <c r="E234" s="238">
        <v>800</v>
      </c>
      <c r="F234" s="238"/>
      <c r="G234" s="238"/>
      <c r="H234" s="226">
        <f t="shared" si="53"/>
        <v>800</v>
      </c>
    </row>
    <row r="235" spans="1:8" ht="15.75" x14ac:dyDescent="0.25">
      <c r="A235" s="21">
        <v>41</v>
      </c>
      <c r="B235" s="2"/>
      <c r="C235" s="21">
        <v>637014</v>
      </c>
      <c r="D235" s="70" t="s">
        <v>147</v>
      </c>
      <c r="E235" s="238">
        <v>900</v>
      </c>
      <c r="F235" s="238"/>
      <c r="G235" s="238"/>
      <c r="H235" s="226">
        <f t="shared" si="53"/>
        <v>900</v>
      </c>
    </row>
    <row r="236" spans="1:8" ht="15.75" x14ac:dyDescent="0.25">
      <c r="A236" s="21">
        <v>41</v>
      </c>
      <c r="B236" s="2"/>
      <c r="C236" s="21">
        <v>637016</v>
      </c>
      <c r="D236" s="70" t="s">
        <v>164</v>
      </c>
      <c r="E236" s="241">
        <v>140</v>
      </c>
      <c r="F236" s="241"/>
      <c r="G236" s="241"/>
      <c r="H236" s="226">
        <f t="shared" si="53"/>
        <v>140</v>
      </c>
    </row>
    <row r="237" spans="1:8" ht="15.75" x14ac:dyDescent="0.25">
      <c r="A237" s="65"/>
      <c r="B237" s="7"/>
      <c r="C237" s="65"/>
      <c r="D237" s="93" t="s">
        <v>150</v>
      </c>
      <c r="E237" s="243">
        <f>SUM(E233:E236)</f>
        <v>3340</v>
      </c>
      <c r="F237" s="243">
        <f t="shared" ref="F237:H237" si="54">SUM(F233:F236)</f>
        <v>0</v>
      </c>
      <c r="G237" s="243">
        <f t="shared" si="54"/>
        <v>0</v>
      </c>
      <c r="H237" s="243">
        <f t="shared" si="54"/>
        <v>3340</v>
      </c>
    </row>
    <row r="238" spans="1:8" x14ac:dyDescent="0.25">
      <c r="A238" s="53" t="s">
        <v>10</v>
      </c>
      <c r="B238" s="53" t="s">
        <v>0</v>
      </c>
      <c r="C238" s="53" t="s">
        <v>1</v>
      </c>
      <c r="D238" s="53" t="s">
        <v>2</v>
      </c>
      <c r="E238" s="221" t="s">
        <v>465</v>
      </c>
      <c r="F238" s="221" t="s">
        <v>466</v>
      </c>
      <c r="G238" s="221" t="s">
        <v>467</v>
      </c>
      <c r="H238" s="221" t="s">
        <v>428</v>
      </c>
    </row>
    <row r="239" spans="1:8" ht="15.75" x14ac:dyDescent="0.25">
      <c r="A239" s="86">
        <v>5</v>
      </c>
      <c r="B239" s="96"/>
      <c r="C239" s="91" t="s">
        <v>177</v>
      </c>
      <c r="D239" s="97" t="s">
        <v>178</v>
      </c>
      <c r="E239" s="251">
        <f>E256+E265+E248</f>
        <v>97730</v>
      </c>
      <c r="F239" s="251">
        <f t="shared" ref="F239:H239" si="55">F256+F265+F248</f>
        <v>0</v>
      </c>
      <c r="G239" s="251">
        <f t="shared" si="55"/>
        <v>0</v>
      </c>
      <c r="H239" s="251">
        <f t="shared" si="55"/>
        <v>97730</v>
      </c>
    </row>
    <row r="240" spans="1:8" ht="15.75" x14ac:dyDescent="0.25">
      <c r="A240" s="21">
        <v>41</v>
      </c>
      <c r="B240" s="2"/>
      <c r="C240" s="21">
        <v>611000</v>
      </c>
      <c r="D240" s="46" t="s">
        <v>512</v>
      </c>
      <c r="E240" s="238">
        <v>8300</v>
      </c>
      <c r="F240" s="238"/>
      <c r="G240" s="238"/>
      <c r="H240" s="226">
        <f t="shared" ref="H240:H263" si="56">E240+F240+G240</f>
        <v>8300</v>
      </c>
    </row>
    <row r="241" spans="1:8" ht="15.75" x14ac:dyDescent="0.25">
      <c r="A241" s="21">
        <v>41</v>
      </c>
      <c r="B241" s="2"/>
      <c r="C241" s="21">
        <v>623000</v>
      </c>
      <c r="D241" s="46" t="s">
        <v>513</v>
      </c>
      <c r="E241" s="238">
        <v>830</v>
      </c>
      <c r="F241" s="238"/>
      <c r="G241" s="238"/>
      <c r="H241" s="226">
        <f t="shared" si="56"/>
        <v>830</v>
      </c>
    </row>
    <row r="242" spans="1:8" ht="15.75" x14ac:dyDescent="0.25">
      <c r="A242" s="21">
        <v>41</v>
      </c>
      <c r="B242" s="2"/>
      <c r="C242" s="21">
        <v>625001</v>
      </c>
      <c r="D242" s="46" t="s">
        <v>514</v>
      </c>
      <c r="E242" s="238">
        <v>150</v>
      </c>
      <c r="F242" s="238"/>
      <c r="G242" s="238"/>
      <c r="H242" s="226">
        <f t="shared" si="56"/>
        <v>150</v>
      </c>
    </row>
    <row r="243" spans="1:8" ht="15.75" x14ac:dyDescent="0.25">
      <c r="A243" s="21">
        <v>41</v>
      </c>
      <c r="B243" s="2"/>
      <c r="C243" s="21">
        <v>625002</v>
      </c>
      <c r="D243" s="46" t="s">
        <v>515</v>
      </c>
      <c r="E243" s="238">
        <v>1290</v>
      </c>
      <c r="F243" s="238"/>
      <c r="G243" s="238"/>
      <c r="H243" s="226">
        <f t="shared" si="56"/>
        <v>1290</v>
      </c>
    </row>
    <row r="244" spans="1:8" ht="15.75" x14ac:dyDescent="0.25">
      <c r="A244" s="21">
        <v>41</v>
      </c>
      <c r="B244" s="2"/>
      <c r="C244" s="21">
        <v>625003</v>
      </c>
      <c r="D244" s="46" t="s">
        <v>516</v>
      </c>
      <c r="E244" s="238">
        <v>80</v>
      </c>
      <c r="F244" s="238"/>
      <c r="G244" s="238"/>
      <c r="H244" s="226">
        <f t="shared" si="56"/>
        <v>80</v>
      </c>
    </row>
    <row r="245" spans="1:8" ht="15.75" x14ac:dyDescent="0.25">
      <c r="A245" s="21">
        <v>41</v>
      </c>
      <c r="B245" s="2"/>
      <c r="C245" s="21">
        <v>625004</v>
      </c>
      <c r="D245" s="46" t="s">
        <v>517</v>
      </c>
      <c r="E245" s="238">
        <v>270</v>
      </c>
      <c r="F245" s="238"/>
      <c r="G245" s="238"/>
      <c r="H245" s="226">
        <f t="shared" si="56"/>
        <v>270</v>
      </c>
    </row>
    <row r="246" spans="1:8" ht="15.75" x14ac:dyDescent="0.25">
      <c r="A246" s="21">
        <v>41</v>
      </c>
      <c r="B246" s="2"/>
      <c r="C246" s="21">
        <v>625004</v>
      </c>
      <c r="D246" s="46" t="s">
        <v>518</v>
      </c>
      <c r="E246" s="238">
        <v>100</v>
      </c>
      <c r="F246" s="238"/>
      <c r="G246" s="238"/>
      <c r="H246" s="226">
        <f t="shared" si="56"/>
        <v>100</v>
      </c>
    </row>
    <row r="247" spans="1:8" ht="15.75" x14ac:dyDescent="0.25">
      <c r="A247" s="21">
        <v>41</v>
      </c>
      <c r="B247" s="2"/>
      <c r="C247" s="21">
        <v>625007</v>
      </c>
      <c r="D247" s="46" t="s">
        <v>519</v>
      </c>
      <c r="E247" s="238">
        <v>430</v>
      </c>
      <c r="F247" s="238"/>
      <c r="G247" s="238"/>
      <c r="H247" s="226">
        <f t="shared" si="56"/>
        <v>430</v>
      </c>
    </row>
    <row r="248" spans="1:8" ht="15.75" x14ac:dyDescent="0.25">
      <c r="A248" s="41"/>
      <c r="B248" s="4"/>
      <c r="C248" s="41"/>
      <c r="D248" s="322" t="s">
        <v>165</v>
      </c>
      <c r="E248" s="325">
        <f>SUM(E240:E247)</f>
        <v>11450</v>
      </c>
      <c r="F248" s="325">
        <f>SUM(F240:F247)</f>
        <v>0</v>
      </c>
      <c r="G248" s="325">
        <f>SUM(G240:G247)</f>
        <v>0</v>
      </c>
      <c r="H248" s="325">
        <f>SUM(H240:H247)</f>
        <v>11450</v>
      </c>
    </row>
    <row r="249" spans="1:8" ht="15.75" x14ac:dyDescent="0.25">
      <c r="A249" s="21">
        <v>41</v>
      </c>
      <c r="B249" s="2"/>
      <c r="C249" s="21">
        <v>632001</v>
      </c>
      <c r="D249" s="70" t="s">
        <v>179</v>
      </c>
      <c r="E249" s="238">
        <v>8000</v>
      </c>
      <c r="F249" s="238"/>
      <c r="G249" s="238"/>
      <c r="H249" s="226">
        <f t="shared" si="56"/>
        <v>8000</v>
      </c>
    </row>
    <row r="250" spans="1:8" ht="15.75" x14ac:dyDescent="0.25">
      <c r="A250" s="21">
        <v>41</v>
      </c>
      <c r="B250" s="2"/>
      <c r="C250" s="21">
        <v>632002</v>
      </c>
      <c r="D250" s="70" t="s">
        <v>267</v>
      </c>
      <c r="E250" s="238">
        <v>150</v>
      </c>
      <c r="F250" s="238"/>
      <c r="G250" s="238"/>
      <c r="H250" s="226">
        <f t="shared" si="56"/>
        <v>150</v>
      </c>
    </row>
    <row r="251" spans="1:8" ht="15.75" x14ac:dyDescent="0.25">
      <c r="A251" s="21">
        <v>41</v>
      </c>
      <c r="B251" s="2"/>
      <c r="C251" s="21">
        <v>632005</v>
      </c>
      <c r="D251" s="70" t="s">
        <v>180</v>
      </c>
      <c r="E251" s="238">
        <v>50</v>
      </c>
      <c r="F251" s="238"/>
      <c r="G251" s="238"/>
      <c r="H251" s="226">
        <f t="shared" si="56"/>
        <v>50</v>
      </c>
    </row>
    <row r="252" spans="1:8" ht="15.75" x14ac:dyDescent="0.25">
      <c r="A252" s="21">
        <v>41</v>
      </c>
      <c r="B252" s="2"/>
      <c r="C252" s="21">
        <v>633006</v>
      </c>
      <c r="D252" s="70" t="s">
        <v>265</v>
      </c>
      <c r="E252" s="238">
        <v>500</v>
      </c>
      <c r="F252" s="238"/>
      <c r="G252" s="238"/>
      <c r="H252" s="226">
        <f t="shared" si="56"/>
        <v>500</v>
      </c>
    </row>
    <row r="253" spans="1:8" ht="16.5" customHeight="1" x14ac:dyDescent="0.25">
      <c r="A253" s="21">
        <v>41</v>
      </c>
      <c r="B253" s="2"/>
      <c r="C253" s="21" t="s">
        <v>134</v>
      </c>
      <c r="D253" s="70" t="s">
        <v>345</v>
      </c>
      <c r="E253" s="238">
        <v>500</v>
      </c>
      <c r="F253" s="238"/>
      <c r="G253" s="238"/>
      <c r="H253" s="226">
        <f t="shared" si="56"/>
        <v>500</v>
      </c>
    </row>
    <row r="254" spans="1:8" ht="15.75" x14ac:dyDescent="0.25">
      <c r="A254" s="21">
        <v>41</v>
      </c>
      <c r="B254" s="2"/>
      <c r="C254" s="21">
        <v>636001</v>
      </c>
      <c r="D254" s="70" t="s">
        <v>183</v>
      </c>
      <c r="E254" s="238">
        <v>100</v>
      </c>
      <c r="F254" s="238"/>
      <c r="G254" s="238"/>
      <c r="H254" s="226">
        <f t="shared" si="56"/>
        <v>100</v>
      </c>
    </row>
    <row r="255" spans="1:8" ht="15.75" x14ac:dyDescent="0.25">
      <c r="A255" s="21"/>
      <c r="B255" s="2"/>
      <c r="C255" s="21"/>
      <c r="D255" s="98"/>
      <c r="E255" s="238"/>
      <c r="F255" s="238"/>
      <c r="G255" s="238"/>
      <c r="H255" s="226">
        <f t="shared" si="56"/>
        <v>0</v>
      </c>
    </row>
    <row r="256" spans="1:8" ht="15.75" x14ac:dyDescent="0.25">
      <c r="A256" s="102"/>
      <c r="B256" s="7"/>
      <c r="C256" s="102"/>
      <c r="D256" s="93" t="s">
        <v>266</v>
      </c>
      <c r="E256" s="243">
        <f>SUM(E249:E255)</f>
        <v>9300</v>
      </c>
      <c r="F256" s="243">
        <f t="shared" ref="F256:H256" si="57">SUM(F249:F255)</f>
        <v>0</v>
      </c>
      <c r="G256" s="243">
        <f t="shared" si="57"/>
        <v>0</v>
      </c>
      <c r="H256" s="243">
        <f t="shared" si="57"/>
        <v>9300</v>
      </c>
    </row>
    <row r="257" spans="1:8" ht="15.75" x14ac:dyDescent="0.25">
      <c r="A257" s="21">
        <v>41</v>
      </c>
      <c r="B257" s="2"/>
      <c r="C257" s="21">
        <v>637004</v>
      </c>
      <c r="D257" s="70" t="s">
        <v>185</v>
      </c>
      <c r="E257" s="259">
        <v>39000</v>
      </c>
      <c r="F257" s="238"/>
      <c r="G257" s="238"/>
      <c r="H257" s="226">
        <f t="shared" si="56"/>
        <v>39000</v>
      </c>
    </row>
    <row r="258" spans="1:8" ht="15.75" x14ac:dyDescent="0.25">
      <c r="A258" s="21">
        <v>41</v>
      </c>
      <c r="B258" s="2"/>
      <c r="C258" s="21">
        <v>637012</v>
      </c>
      <c r="D258" s="70" t="s">
        <v>186</v>
      </c>
      <c r="E258" s="259">
        <v>25000</v>
      </c>
      <c r="F258" s="238"/>
      <c r="G258" s="238"/>
      <c r="H258" s="226">
        <f>E258+F258+G258</f>
        <v>25000</v>
      </c>
    </row>
    <row r="259" spans="1:8" ht="15.75" x14ac:dyDescent="0.25">
      <c r="A259" s="21">
        <v>41</v>
      </c>
      <c r="B259" s="2"/>
      <c r="C259" s="21" t="s">
        <v>144</v>
      </c>
      <c r="D259" s="70" t="s">
        <v>481</v>
      </c>
      <c r="E259" s="238">
        <v>3000</v>
      </c>
      <c r="F259" s="238"/>
      <c r="G259" s="238"/>
      <c r="H259" s="226">
        <f t="shared" si="56"/>
        <v>3000</v>
      </c>
    </row>
    <row r="260" spans="1:8" ht="15.75" x14ac:dyDescent="0.25">
      <c r="A260" s="21">
        <v>41</v>
      </c>
      <c r="B260" s="2"/>
      <c r="C260" s="21" t="s">
        <v>181</v>
      </c>
      <c r="D260" s="70" t="s">
        <v>407</v>
      </c>
      <c r="E260" s="238">
        <v>3500</v>
      </c>
      <c r="F260" s="238"/>
      <c r="G260" s="238"/>
      <c r="H260" s="226">
        <f t="shared" si="56"/>
        <v>3500</v>
      </c>
    </row>
    <row r="261" spans="1:8" ht="15.75" x14ac:dyDescent="0.25">
      <c r="A261" s="21">
        <v>41</v>
      </c>
      <c r="B261" s="2"/>
      <c r="C261" s="21" t="s">
        <v>182</v>
      </c>
      <c r="D261" s="70" t="s">
        <v>184</v>
      </c>
      <c r="E261" s="238">
        <v>1000</v>
      </c>
      <c r="F261" s="238"/>
      <c r="G261" s="238"/>
      <c r="H261" s="226">
        <f t="shared" si="56"/>
        <v>1000</v>
      </c>
    </row>
    <row r="262" spans="1:8" ht="15.75" x14ac:dyDescent="0.25">
      <c r="A262" s="21">
        <v>41</v>
      </c>
      <c r="B262" s="2"/>
      <c r="C262" s="21">
        <v>637014</v>
      </c>
      <c r="D262" s="101" t="s">
        <v>147</v>
      </c>
      <c r="E262" s="238">
        <v>400</v>
      </c>
      <c r="F262" s="238"/>
      <c r="G262" s="238"/>
      <c r="H262" s="226">
        <f t="shared" si="56"/>
        <v>400</v>
      </c>
    </row>
    <row r="263" spans="1:8" ht="15.75" x14ac:dyDescent="0.25">
      <c r="A263" s="21">
        <v>41</v>
      </c>
      <c r="B263" s="2"/>
      <c r="C263" s="21">
        <v>637016</v>
      </c>
      <c r="D263" s="98" t="s">
        <v>164</v>
      </c>
      <c r="E263" s="238">
        <v>80</v>
      </c>
      <c r="F263" s="238"/>
      <c r="G263" s="238"/>
      <c r="H263" s="226">
        <f t="shared" si="56"/>
        <v>80</v>
      </c>
    </row>
    <row r="264" spans="1:8" ht="15.75" x14ac:dyDescent="0.25">
      <c r="A264" s="21">
        <v>41</v>
      </c>
      <c r="B264" s="2"/>
      <c r="C264" s="37" t="s">
        <v>482</v>
      </c>
      <c r="D264" s="70" t="s">
        <v>463</v>
      </c>
      <c r="E264" s="238">
        <v>5000</v>
      </c>
      <c r="F264" s="238"/>
      <c r="G264" s="238"/>
      <c r="H264" s="226">
        <f>E264+F264+G264</f>
        <v>5000</v>
      </c>
    </row>
    <row r="265" spans="1:8" ht="15.75" x14ac:dyDescent="0.25">
      <c r="A265" s="65"/>
      <c r="B265" s="7"/>
      <c r="C265" s="65"/>
      <c r="D265" s="93" t="s">
        <v>150</v>
      </c>
      <c r="E265" s="243">
        <f>SUM(E257:E264)</f>
        <v>76980</v>
      </c>
      <c r="F265" s="243">
        <f t="shared" ref="F265:G265" si="58">SUM(F257:F264)</f>
        <v>0</v>
      </c>
      <c r="G265" s="243">
        <f t="shared" si="58"/>
        <v>0</v>
      </c>
      <c r="H265" s="243">
        <f>SUM(H257:H264)</f>
        <v>76980</v>
      </c>
    </row>
    <row r="266" spans="1:8" x14ac:dyDescent="0.25">
      <c r="A266" s="53" t="s">
        <v>10</v>
      </c>
      <c r="B266" s="53" t="s">
        <v>0</v>
      </c>
      <c r="C266" s="53" t="s">
        <v>1</v>
      </c>
      <c r="D266" s="53" t="s">
        <v>2</v>
      </c>
      <c r="E266" s="221" t="s">
        <v>465</v>
      </c>
      <c r="F266" s="221" t="s">
        <v>466</v>
      </c>
      <c r="G266" s="221" t="s">
        <v>467</v>
      </c>
      <c r="H266" s="221" t="s">
        <v>428</v>
      </c>
    </row>
    <row r="267" spans="1:8" ht="15.75" x14ac:dyDescent="0.25">
      <c r="A267" s="103">
        <v>6</v>
      </c>
      <c r="B267" s="104"/>
      <c r="C267" s="104"/>
      <c r="D267" s="105" t="s">
        <v>187</v>
      </c>
      <c r="E267" s="252">
        <f>E268+E270+E275</f>
        <v>54000</v>
      </c>
      <c r="F267" s="252">
        <f t="shared" ref="F267:H267" si="59">F268+F270+F275</f>
        <v>0</v>
      </c>
      <c r="G267" s="252">
        <f t="shared" si="59"/>
        <v>0</v>
      </c>
      <c r="H267" s="252">
        <f t="shared" si="59"/>
        <v>54000</v>
      </c>
    </row>
    <row r="268" spans="1:8" ht="15.75" x14ac:dyDescent="0.25">
      <c r="A268" s="86"/>
      <c r="B268" s="61"/>
      <c r="C268" s="91" t="s">
        <v>188</v>
      </c>
      <c r="D268" s="88" t="s">
        <v>189</v>
      </c>
      <c r="E268" s="242">
        <f>SUM(E269:E269)</f>
        <v>20000</v>
      </c>
      <c r="F268" s="242">
        <f t="shared" ref="F268:H268" si="60">SUM(F269:F269)</f>
        <v>0</v>
      </c>
      <c r="G268" s="242">
        <f t="shared" si="60"/>
        <v>0</v>
      </c>
      <c r="H268" s="242">
        <f t="shared" si="60"/>
        <v>20000</v>
      </c>
    </row>
    <row r="269" spans="1:8" ht="15.75" x14ac:dyDescent="0.25">
      <c r="A269" s="21">
        <v>41</v>
      </c>
      <c r="B269" s="2"/>
      <c r="C269" s="21">
        <v>637005</v>
      </c>
      <c r="D269" s="70" t="s">
        <v>408</v>
      </c>
      <c r="E269" s="238">
        <v>20000</v>
      </c>
      <c r="F269" s="238"/>
      <c r="G269" s="238"/>
      <c r="H269" s="226">
        <f t="shared" ref="H269:H278" si="61">E269+F269+G269</f>
        <v>20000</v>
      </c>
    </row>
    <row r="270" spans="1:8" ht="15.75" x14ac:dyDescent="0.25">
      <c r="A270" s="145"/>
      <c r="B270" s="61"/>
      <c r="C270" s="91" t="s">
        <v>190</v>
      </c>
      <c r="D270" s="88" t="s">
        <v>191</v>
      </c>
      <c r="E270" s="242">
        <f>SUM(E271:E274)</f>
        <v>22000</v>
      </c>
      <c r="F270" s="242">
        <f t="shared" ref="F270:H270" si="62">SUM(F271:F274)</f>
        <v>0</v>
      </c>
      <c r="G270" s="242">
        <f t="shared" si="62"/>
        <v>0</v>
      </c>
      <c r="H270" s="242">
        <f t="shared" si="62"/>
        <v>22000</v>
      </c>
    </row>
    <row r="271" spans="1:8" ht="15.75" x14ac:dyDescent="0.25">
      <c r="A271" s="21">
        <v>41</v>
      </c>
      <c r="B271" s="2"/>
      <c r="C271" s="21">
        <v>632001</v>
      </c>
      <c r="D271" s="70" t="s">
        <v>159</v>
      </c>
      <c r="E271" s="238">
        <v>19000</v>
      </c>
      <c r="F271" s="238"/>
      <c r="G271" s="238"/>
      <c r="H271" s="226">
        <f t="shared" si="61"/>
        <v>19000</v>
      </c>
    </row>
    <row r="272" spans="1:8" ht="15.75" x14ac:dyDescent="0.25">
      <c r="A272" s="21">
        <v>41</v>
      </c>
      <c r="B272" s="2"/>
      <c r="C272" s="21">
        <v>633006</v>
      </c>
      <c r="D272" s="70" t="s">
        <v>361</v>
      </c>
      <c r="E272" s="238">
        <v>1000</v>
      </c>
      <c r="F272" s="238"/>
      <c r="G272" s="238"/>
      <c r="H272" s="226">
        <f t="shared" si="61"/>
        <v>1000</v>
      </c>
    </row>
    <row r="273" spans="1:8" ht="15.75" x14ac:dyDescent="0.25">
      <c r="A273" s="21">
        <v>41</v>
      </c>
      <c r="B273" s="2"/>
      <c r="C273" s="21">
        <v>635004</v>
      </c>
      <c r="D273" s="70" t="s">
        <v>192</v>
      </c>
      <c r="E273" s="238">
        <v>1000</v>
      </c>
      <c r="F273" s="238"/>
      <c r="G273" s="238"/>
      <c r="H273" s="226">
        <f t="shared" si="61"/>
        <v>1000</v>
      </c>
    </row>
    <row r="274" spans="1:8" ht="15.75" x14ac:dyDescent="0.25">
      <c r="A274" s="21">
        <v>41</v>
      </c>
      <c r="B274" s="2"/>
      <c r="C274" s="21">
        <v>637004</v>
      </c>
      <c r="D274" s="70" t="s">
        <v>447</v>
      </c>
      <c r="E274" s="238">
        <v>1000</v>
      </c>
      <c r="F274" s="238"/>
      <c r="G274" s="238"/>
      <c r="H274" s="226">
        <f t="shared" si="61"/>
        <v>1000</v>
      </c>
    </row>
    <row r="275" spans="1:8" ht="15.75" x14ac:dyDescent="0.25">
      <c r="A275" s="145"/>
      <c r="B275" s="61"/>
      <c r="C275" s="91" t="s">
        <v>193</v>
      </c>
      <c r="D275" s="88" t="s">
        <v>194</v>
      </c>
      <c r="E275" s="242">
        <f>SUM(E276:E278)</f>
        <v>12000</v>
      </c>
      <c r="F275" s="242">
        <f t="shared" ref="F275:H275" si="63">SUM(F276:F278)</f>
        <v>0</v>
      </c>
      <c r="G275" s="242">
        <f t="shared" si="63"/>
        <v>0</v>
      </c>
      <c r="H275" s="242">
        <f t="shared" si="63"/>
        <v>12000</v>
      </c>
    </row>
    <row r="276" spans="1:8" ht="15.75" x14ac:dyDescent="0.25">
      <c r="A276" s="21">
        <v>41</v>
      </c>
      <c r="B276" s="2"/>
      <c r="C276" s="21">
        <v>632002</v>
      </c>
      <c r="D276" s="70" t="s">
        <v>132</v>
      </c>
      <c r="E276" s="238">
        <v>4000</v>
      </c>
      <c r="F276" s="238"/>
      <c r="G276" s="238"/>
      <c r="H276" s="226">
        <f t="shared" si="61"/>
        <v>4000</v>
      </c>
    </row>
    <row r="277" spans="1:8" ht="15.75" x14ac:dyDescent="0.25">
      <c r="A277" s="21">
        <v>41</v>
      </c>
      <c r="B277" s="2"/>
      <c r="C277" s="21" t="s">
        <v>144</v>
      </c>
      <c r="D277" s="70" t="s">
        <v>143</v>
      </c>
      <c r="E277" s="238">
        <v>3000</v>
      </c>
      <c r="F277" s="238"/>
      <c r="G277" s="238"/>
      <c r="H277" s="226">
        <f t="shared" si="61"/>
        <v>3000</v>
      </c>
    </row>
    <row r="278" spans="1:8" x14ac:dyDescent="0.25">
      <c r="A278" s="170">
        <v>46</v>
      </c>
      <c r="B278" s="192"/>
      <c r="C278" s="194">
        <v>635006</v>
      </c>
      <c r="D278" s="193" t="s">
        <v>373</v>
      </c>
      <c r="E278" s="253">
        <v>5000</v>
      </c>
      <c r="F278" s="253"/>
      <c r="G278" s="253"/>
      <c r="H278" s="226">
        <f t="shared" si="61"/>
        <v>5000</v>
      </c>
    </row>
    <row r="279" spans="1:8" ht="15.75" x14ac:dyDescent="0.25">
      <c r="A279" s="84">
        <v>8</v>
      </c>
      <c r="B279" s="85"/>
      <c r="C279" s="89"/>
      <c r="D279" s="106" t="s">
        <v>196</v>
      </c>
      <c r="E279" s="254">
        <f>E280+E284+E316+E324</f>
        <v>78205</v>
      </c>
      <c r="F279" s="254">
        <f t="shared" ref="F279:H279" si="64">F280+F284+F316+F324</f>
        <v>0</v>
      </c>
      <c r="G279" s="254">
        <f t="shared" si="64"/>
        <v>0</v>
      </c>
      <c r="H279" s="254">
        <f t="shared" si="64"/>
        <v>78205</v>
      </c>
    </row>
    <row r="280" spans="1:8" ht="15.75" x14ac:dyDescent="0.25">
      <c r="A280" s="86"/>
      <c r="B280" s="61"/>
      <c r="C280" s="107" t="s">
        <v>197</v>
      </c>
      <c r="D280" s="108" t="s">
        <v>198</v>
      </c>
      <c r="E280" s="255">
        <f>SUM(E281:E283)</f>
        <v>27000</v>
      </c>
      <c r="F280" s="255">
        <f t="shared" ref="F280:H280" si="65">SUM(F281:F283)</f>
        <v>0</v>
      </c>
      <c r="G280" s="255">
        <f t="shared" si="65"/>
        <v>0</v>
      </c>
      <c r="H280" s="255">
        <f t="shared" si="65"/>
        <v>27000</v>
      </c>
    </row>
    <row r="281" spans="1:8" ht="15.75" x14ac:dyDescent="0.25">
      <c r="A281" s="69">
        <v>41</v>
      </c>
      <c r="B281" s="2"/>
      <c r="C281" s="109">
        <v>635006</v>
      </c>
      <c r="D281" s="110" t="s">
        <v>362</v>
      </c>
      <c r="E281" s="238">
        <v>1000</v>
      </c>
      <c r="F281" s="238"/>
      <c r="G281" s="238"/>
      <c r="H281" s="226">
        <f t="shared" ref="H281:H292" si="66">E281+F281+G281</f>
        <v>1000</v>
      </c>
    </row>
    <row r="282" spans="1:8" x14ac:dyDescent="0.25">
      <c r="A282" s="21">
        <v>41</v>
      </c>
      <c r="B282" s="19" t="s">
        <v>199</v>
      </c>
      <c r="C282" s="109">
        <v>642001</v>
      </c>
      <c r="D282" s="110" t="s">
        <v>409</v>
      </c>
      <c r="E282" s="259">
        <v>25000</v>
      </c>
      <c r="F282" s="238"/>
      <c r="G282" s="238"/>
      <c r="H282" s="226">
        <f t="shared" si="66"/>
        <v>25000</v>
      </c>
    </row>
    <row r="283" spans="1:8" x14ac:dyDescent="0.25">
      <c r="A283" s="21">
        <v>41</v>
      </c>
      <c r="B283" s="19" t="s">
        <v>200</v>
      </c>
      <c r="C283" s="109" t="s">
        <v>201</v>
      </c>
      <c r="D283" s="110" t="s">
        <v>202</v>
      </c>
      <c r="E283" s="238">
        <v>1000</v>
      </c>
      <c r="F283" s="238"/>
      <c r="G283" s="238"/>
      <c r="H283" s="226">
        <f t="shared" si="66"/>
        <v>1000</v>
      </c>
    </row>
    <row r="284" spans="1:8" ht="15.75" x14ac:dyDescent="0.25">
      <c r="A284" s="145"/>
      <c r="B284" s="61"/>
      <c r="C284" s="107" t="s">
        <v>314</v>
      </c>
      <c r="D284" s="108" t="s">
        <v>522</v>
      </c>
      <c r="E284" s="255">
        <f>E293+E304+E311+E314</f>
        <v>39105</v>
      </c>
      <c r="F284" s="255">
        <f t="shared" ref="F284:G284" si="67">F293+F304+F311+F314</f>
        <v>0</v>
      </c>
      <c r="G284" s="255">
        <f t="shared" si="67"/>
        <v>0</v>
      </c>
      <c r="H284" s="255">
        <f>H293+H304+H311+H314</f>
        <v>39105</v>
      </c>
    </row>
    <row r="285" spans="1:8" ht="15.75" customHeight="1" x14ac:dyDescent="0.25">
      <c r="A285" s="21">
        <v>41</v>
      </c>
      <c r="B285" s="2"/>
      <c r="C285" s="21">
        <v>611000</v>
      </c>
      <c r="D285" s="46" t="s">
        <v>512</v>
      </c>
      <c r="E285" s="238">
        <v>9500</v>
      </c>
      <c r="F285" s="238"/>
      <c r="G285" s="238"/>
      <c r="H285" s="226">
        <f t="shared" si="66"/>
        <v>9500</v>
      </c>
    </row>
    <row r="286" spans="1:8" ht="15.75" customHeight="1" x14ac:dyDescent="0.25">
      <c r="A286" s="21">
        <v>41</v>
      </c>
      <c r="B286" s="2"/>
      <c r="C286" s="21">
        <v>623000</v>
      </c>
      <c r="D286" s="46" t="s">
        <v>514</v>
      </c>
      <c r="E286" s="238">
        <v>950</v>
      </c>
      <c r="F286" s="238"/>
      <c r="G286" s="238"/>
      <c r="H286" s="226">
        <f t="shared" si="66"/>
        <v>950</v>
      </c>
    </row>
    <row r="287" spans="1:8" ht="15.75" customHeight="1" x14ac:dyDescent="0.25">
      <c r="A287" s="21">
        <v>41</v>
      </c>
      <c r="B287" s="2"/>
      <c r="C287" s="21">
        <v>625001</v>
      </c>
      <c r="D287" s="46" t="s">
        <v>515</v>
      </c>
      <c r="E287" s="238">
        <v>125</v>
      </c>
      <c r="F287" s="238"/>
      <c r="G287" s="238"/>
      <c r="H287" s="226">
        <f t="shared" si="66"/>
        <v>125</v>
      </c>
    </row>
    <row r="288" spans="1:8" ht="15.75" customHeight="1" x14ac:dyDescent="0.25">
      <c r="A288" s="21">
        <v>41</v>
      </c>
      <c r="B288" s="2"/>
      <c r="C288" s="21">
        <v>625002</v>
      </c>
      <c r="D288" s="46" t="s">
        <v>516</v>
      </c>
      <c r="E288" s="238">
        <v>1150</v>
      </c>
      <c r="F288" s="238"/>
      <c r="G288" s="238"/>
      <c r="H288" s="226">
        <f t="shared" si="66"/>
        <v>1150</v>
      </c>
    </row>
    <row r="289" spans="1:11" ht="15.75" customHeight="1" x14ac:dyDescent="0.25">
      <c r="A289" s="21">
        <v>41</v>
      </c>
      <c r="B289" s="2"/>
      <c r="C289" s="21">
        <v>625003</v>
      </c>
      <c r="D289" s="46" t="s">
        <v>517</v>
      </c>
      <c r="E289" s="238">
        <v>65</v>
      </c>
      <c r="F289" s="238"/>
      <c r="G289" s="238"/>
      <c r="H289" s="226">
        <f t="shared" si="66"/>
        <v>65</v>
      </c>
    </row>
    <row r="290" spans="1:11" ht="15.75" customHeight="1" x14ac:dyDescent="0.25">
      <c r="A290" s="21">
        <v>41</v>
      </c>
      <c r="B290" s="2"/>
      <c r="C290" s="21">
        <v>625004</v>
      </c>
      <c r="D290" s="46" t="s">
        <v>518</v>
      </c>
      <c r="E290" s="238">
        <v>265</v>
      </c>
      <c r="F290" s="238"/>
      <c r="G290" s="238"/>
      <c r="H290" s="226">
        <f t="shared" si="66"/>
        <v>265</v>
      </c>
    </row>
    <row r="291" spans="1:11" ht="15.75" customHeight="1" x14ac:dyDescent="0.25">
      <c r="A291" s="21">
        <v>41</v>
      </c>
      <c r="B291" s="2"/>
      <c r="C291" s="21">
        <v>625005</v>
      </c>
      <c r="D291" s="46" t="s">
        <v>519</v>
      </c>
      <c r="E291" s="238">
        <v>90</v>
      </c>
      <c r="F291" s="238"/>
      <c r="G291" s="238"/>
      <c r="H291" s="226">
        <f t="shared" si="66"/>
        <v>90</v>
      </c>
    </row>
    <row r="292" spans="1:11" ht="15.75" customHeight="1" x14ac:dyDescent="0.25">
      <c r="A292" s="21">
        <v>41</v>
      </c>
      <c r="B292" s="2"/>
      <c r="C292" s="21">
        <v>625007</v>
      </c>
      <c r="D292" s="64" t="s">
        <v>520</v>
      </c>
      <c r="E292" s="238">
        <v>410</v>
      </c>
      <c r="F292" s="238"/>
      <c r="G292" s="238"/>
      <c r="H292" s="226">
        <f t="shared" si="66"/>
        <v>410</v>
      </c>
    </row>
    <row r="293" spans="1:11" ht="15.75" x14ac:dyDescent="0.25">
      <c r="A293" s="102"/>
      <c r="B293" s="7"/>
      <c r="C293" s="111"/>
      <c r="D293" s="112" t="s">
        <v>523</v>
      </c>
      <c r="E293" s="235">
        <f>SUM(E285:E292)</f>
        <v>12555</v>
      </c>
      <c r="F293" s="235">
        <f>SUM(F285:F292)</f>
        <v>0</v>
      </c>
      <c r="G293" s="235">
        <f>SUM(G285:G292)</f>
        <v>0</v>
      </c>
      <c r="H293" s="235">
        <f>SUM(H285:H292)</f>
        <v>12555</v>
      </c>
    </row>
    <row r="294" spans="1:11" x14ac:dyDescent="0.25">
      <c r="A294" s="53" t="s">
        <v>10</v>
      </c>
      <c r="B294" s="53" t="s">
        <v>0</v>
      </c>
      <c r="C294" s="53" t="s">
        <v>1</v>
      </c>
      <c r="D294" s="53" t="s">
        <v>2</v>
      </c>
      <c r="E294" s="221" t="s">
        <v>465</v>
      </c>
      <c r="F294" s="221" t="s">
        <v>466</v>
      </c>
      <c r="G294" s="221" t="s">
        <v>467</v>
      </c>
      <c r="H294" s="221" t="s">
        <v>428</v>
      </c>
      <c r="K294" s="308"/>
    </row>
    <row r="295" spans="1:11" ht="15.75" x14ac:dyDescent="0.25">
      <c r="A295" s="21">
        <v>41</v>
      </c>
      <c r="B295" s="2"/>
      <c r="C295" s="109">
        <v>632001</v>
      </c>
      <c r="D295" s="110" t="s">
        <v>159</v>
      </c>
      <c r="E295" s="238">
        <v>3000</v>
      </c>
      <c r="F295" s="238"/>
      <c r="G295" s="238"/>
      <c r="H295" s="226">
        <f t="shared" ref="H295:H303" si="68">E295+F295+G295</f>
        <v>3000</v>
      </c>
    </row>
    <row r="296" spans="1:11" ht="15.75" x14ac:dyDescent="0.25">
      <c r="A296" s="21">
        <v>41</v>
      </c>
      <c r="B296" s="2"/>
      <c r="C296" s="109" t="s">
        <v>130</v>
      </c>
      <c r="D296" s="110" t="s">
        <v>203</v>
      </c>
      <c r="E296" s="238">
        <v>7000</v>
      </c>
      <c r="F296" s="238"/>
      <c r="G296" s="238"/>
      <c r="H296" s="226">
        <f t="shared" si="68"/>
        <v>7000</v>
      </c>
    </row>
    <row r="297" spans="1:11" ht="15.75" x14ac:dyDescent="0.25">
      <c r="A297" s="21">
        <v>41</v>
      </c>
      <c r="B297" s="2"/>
      <c r="C297" s="109">
        <v>632002</v>
      </c>
      <c r="D297" s="110" t="s">
        <v>132</v>
      </c>
      <c r="E297" s="238">
        <v>600</v>
      </c>
      <c r="F297" s="238"/>
      <c r="G297" s="238"/>
      <c r="H297" s="226">
        <f t="shared" si="68"/>
        <v>600</v>
      </c>
    </row>
    <row r="298" spans="1:11" ht="15.75" x14ac:dyDescent="0.25">
      <c r="A298" s="21">
        <v>41</v>
      </c>
      <c r="B298" s="2"/>
      <c r="C298" s="109">
        <v>632005</v>
      </c>
      <c r="D298" s="110" t="s">
        <v>204</v>
      </c>
      <c r="E298" s="259">
        <v>300</v>
      </c>
      <c r="F298" s="238"/>
      <c r="G298" s="238"/>
      <c r="H298" s="226">
        <f t="shared" si="68"/>
        <v>300</v>
      </c>
    </row>
    <row r="299" spans="1:11" ht="15.75" x14ac:dyDescent="0.25">
      <c r="A299" s="21">
        <v>41</v>
      </c>
      <c r="B299" s="2"/>
      <c r="C299" s="109">
        <v>633001</v>
      </c>
      <c r="D299" s="110" t="s">
        <v>312</v>
      </c>
      <c r="E299" s="238">
        <v>200</v>
      </c>
      <c r="F299" s="238"/>
      <c r="G299" s="238"/>
      <c r="H299" s="226">
        <f t="shared" si="68"/>
        <v>200</v>
      </c>
    </row>
    <row r="300" spans="1:11" ht="15.75" x14ac:dyDescent="0.25">
      <c r="A300" s="21">
        <v>41</v>
      </c>
      <c r="B300" s="2"/>
      <c r="C300" s="109">
        <v>633006</v>
      </c>
      <c r="D300" s="110" t="s">
        <v>448</v>
      </c>
      <c r="E300" s="238">
        <v>650</v>
      </c>
      <c r="F300" s="238"/>
      <c r="G300" s="238"/>
      <c r="H300" s="226">
        <f t="shared" si="68"/>
        <v>650</v>
      </c>
    </row>
    <row r="301" spans="1:11" ht="15.75" x14ac:dyDescent="0.25">
      <c r="A301" s="21">
        <v>41</v>
      </c>
      <c r="B301" s="2"/>
      <c r="C301" s="109" t="s">
        <v>134</v>
      </c>
      <c r="D301" s="110" t="s">
        <v>135</v>
      </c>
      <c r="E301" s="238">
        <v>300</v>
      </c>
      <c r="F301" s="238"/>
      <c r="G301" s="238"/>
      <c r="H301" s="226">
        <f t="shared" si="68"/>
        <v>300</v>
      </c>
    </row>
    <row r="302" spans="1:11" ht="15.75" x14ac:dyDescent="0.25">
      <c r="A302" s="21">
        <v>41</v>
      </c>
      <c r="B302" s="2"/>
      <c r="C302" s="109">
        <v>633009</v>
      </c>
      <c r="D302" s="110" t="s">
        <v>213</v>
      </c>
      <c r="E302" s="238">
        <v>1000</v>
      </c>
      <c r="F302" s="238"/>
      <c r="G302" s="238"/>
      <c r="H302" s="226">
        <f t="shared" si="68"/>
        <v>1000</v>
      </c>
    </row>
    <row r="303" spans="1:11" ht="15.75" x14ac:dyDescent="0.25">
      <c r="A303" s="21">
        <v>41</v>
      </c>
      <c r="B303" s="2"/>
      <c r="C303" s="109">
        <v>633010</v>
      </c>
      <c r="D303" s="110" t="s">
        <v>205</v>
      </c>
      <c r="E303" s="238">
        <v>50</v>
      </c>
      <c r="F303" s="238"/>
      <c r="G303" s="238"/>
      <c r="H303" s="226">
        <f t="shared" si="68"/>
        <v>50</v>
      </c>
    </row>
    <row r="304" spans="1:11" ht="15.75" x14ac:dyDescent="0.25">
      <c r="A304" s="102"/>
      <c r="B304" s="7"/>
      <c r="C304" s="113"/>
      <c r="D304" s="112" t="s">
        <v>206</v>
      </c>
      <c r="E304" s="235">
        <f>SUM(E295:E303)</f>
        <v>13100</v>
      </c>
      <c r="F304" s="235">
        <f t="shared" ref="F304:H304" si="69">SUM(F295:F303)</f>
        <v>0</v>
      </c>
      <c r="G304" s="235">
        <f t="shared" si="69"/>
        <v>0</v>
      </c>
      <c r="H304" s="235">
        <f t="shared" si="69"/>
        <v>13100</v>
      </c>
    </row>
    <row r="305" spans="1:8" ht="15.75" x14ac:dyDescent="0.25">
      <c r="A305" s="21">
        <v>41</v>
      </c>
      <c r="B305" s="2"/>
      <c r="C305" s="109">
        <v>635005</v>
      </c>
      <c r="D305" s="110" t="s">
        <v>297</v>
      </c>
      <c r="E305" s="238">
        <v>1000</v>
      </c>
      <c r="F305" s="238"/>
      <c r="G305" s="238"/>
      <c r="H305" s="226">
        <f t="shared" ref="H305:H310" si="70">E305+F305+G305</f>
        <v>1000</v>
      </c>
    </row>
    <row r="306" spans="1:8" ht="15.75" x14ac:dyDescent="0.25">
      <c r="A306" s="21">
        <v>41</v>
      </c>
      <c r="B306" s="2"/>
      <c r="C306" s="109">
        <v>637004</v>
      </c>
      <c r="D306" s="110" t="s">
        <v>471</v>
      </c>
      <c r="E306" s="259">
        <v>7500</v>
      </c>
      <c r="F306" s="238"/>
      <c r="G306" s="238"/>
      <c r="H306" s="226">
        <f t="shared" si="70"/>
        <v>7500</v>
      </c>
    </row>
    <row r="307" spans="1:8" ht="15.75" x14ac:dyDescent="0.25">
      <c r="A307" s="21">
        <v>41</v>
      </c>
      <c r="B307" s="2"/>
      <c r="C307" s="109" t="s">
        <v>144</v>
      </c>
      <c r="D307" s="110" t="s">
        <v>143</v>
      </c>
      <c r="E307" s="238">
        <v>300</v>
      </c>
      <c r="F307" s="238"/>
      <c r="G307" s="238"/>
      <c r="H307" s="226">
        <f t="shared" si="70"/>
        <v>300</v>
      </c>
    </row>
    <row r="308" spans="1:8" ht="15.75" x14ac:dyDescent="0.25">
      <c r="A308" s="21">
        <v>41</v>
      </c>
      <c r="B308" s="2"/>
      <c r="C308" s="109">
        <v>637005</v>
      </c>
      <c r="D308" s="110" t="s">
        <v>207</v>
      </c>
      <c r="E308" s="238">
        <v>500</v>
      </c>
      <c r="F308" s="238"/>
      <c r="G308" s="238"/>
      <c r="H308" s="226">
        <f t="shared" si="70"/>
        <v>500</v>
      </c>
    </row>
    <row r="309" spans="1:8" ht="15.75" x14ac:dyDescent="0.25">
      <c r="A309" s="21">
        <v>41</v>
      </c>
      <c r="B309" s="2"/>
      <c r="C309" s="109">
        <v>637014</v>
      </c>
      <c r="D309" s="110" t="s">
        <v>208</v>
      </c>
      <c r="E309" s="238">
        <v>550</v>
      </c>
      <c r="F309" s="238"/>
      <c r="G309" s="238"/>
      <c r="H309" s="226">
        <f t="shared" si="70"/>
        <v>550</v>
      </c>
    </row>
    <row r="310" spans="1:8" ht="15.75" x14ac:dyDescent="0.25">
      <c r="A310" s="21">
        <v>41</v>
      </c>
      <c r="B310" s="2"/>
      <c r="C310" s="109">
        <v>637016</v>
      </c>
      <c r="D310" s="110" t="s">
        <v>148</v>
      </c>
      <c r="E310" s="238">
        <v>100</v>
      </c>
      <c r="F310" s="238"/>
      <c r="G310" s="238"/>
      <c r="H310" s="226">
        <f t="shared" si="70"/>
        <v>100</v>
      </c>
    </row>
    <row r="311" spans="1:8" ht="15.75" x14ac:dyDescent="0.25">
      <c r="A311" s="166"/>
      <c r="B311" s="167"/>
      <c r="C311" s="168"/>
      <c r="D311" s="112" t="s">
        <v>150</v>
      </c>
      <c r="E311" s="235">
        <f>SUM(E305:E310)</f>
        <v>9950</v>
      </c>
      <c r="F311" s="235">
        <f t="shared" ref="F311:H311" si="71">SUM(F305:F310)</f>
        <v>0</v>
      </c>
      <c r="G311" s="235">
        <f t="shared" si="71"/>
        <v>0</v>
      </c>
      <c r="H311" s="235">
        <f t="shared" si="71"/>
        <v>9950</v>
      </c>
    </row>
    <row r="312" spans="1:8" x14ac:dyDescent="0.25">
      <c r="A312" s="21">
        <v>41</v>
      </c>
      <c r="B312" s="19" t="s">
        <v>209</v>
      </c>
      <c r="C312" s="109" t="s">
        <v>210</v>
      </c>
      <c r="D312" s="110" t="s">
        <v>274</v>
      </c>
      <c r="E312" s="238">
        <v>2500</v>
      </c>
      <c r="F312" s="238"/>
      <c r="G312" s="238"/>
      <c r="H312" s="226">
        <f t="shared" ref="H312:H313" si="72">E312+F312+G312</f>
        <v>2500</v>
      </c>
    </row>
    <row r="313" spans="1:8" x14ac:dyDescent="0.25">
      <c r="A313" s="21">
        <v>41</v>
      </c>
      <c r="B313" s="19" t="s">
        <v>483</v>
      </c>
      <c r="C313" s="109" t="s">
        <v>484</v>
      </c>
      <c r="D313" s="110" t="s">
        <v>485</v>
      </c>
      <c r="E313" s="238">
        <v>1000</v>
      </c>
      <c r="F313" s="238"/>
      <c r="G313" s="238"/>
      <c r="H313" s="226">
        <f t="shared" si="72"/>
        <v>1000</v>
      </c>
    </row>
    <row r="314" spans="1:8" ht="15.75" x14ac:dyDescent="0.25">
      <c r="A314" s="102"/>
      <c r="B314" s="7"/>
      <c r="C314" s="113"/>
      <c r="D314" s="112" t="s">
        <v>313</v>
      </c>
      <c r="E314" s="235">
        <f>SUM(E312:E313)</f>
        <v>3500</v>
      </c>
      <c r="F314" s="235">
        <f t="shared" ref="F314:H314" si="73">SUM(F312:F313)</f>
        <v>0</v>
      </c>
      <c r="G314" s="235">
        <f t="shared" si="73"/>
        <v>0</v>
      </c>
      <c r="H314" s="235">
        <f t="shared" si="73"/>
        <v>3500</v>
      </c>
    </row>
    <row r="315" spans="1:8" x14ac:dyDescent="0.25">
      <c r="A315" s="53" t="s">
        <v>10</v>
      </c>
      <c r="B315" s="53" t="s">
        <v>0</v>
      </c>
      <c r="C315" s="53" t="s">
        <v>1</v>
      </c>
      <c r="D315" s="53" t="s">
        <v>2</v>
      </c>
      <c r="E315" s="221" t="s">
        <v>465</v>
      </c>
      <c r="F315" s="221" t="s">
        <v>466</v>
      </c>
      <c r="G315" s="221" t="s">
        <v>467</v>
      </c>
      <c r="H315" s="221" t="s">
        <v>428</v>
      </c>
    </row>
    <row r="316" spans="1:8" ht="15.75" x14ac:dyDescent="0.25">
      <c r="A316" s="145"/>
      <c r="B316" s="61"/>
      <c r="C316" s="116" t="s">
        <v>214</v>
      </c>
      <c r="D316" s="120" t="s">
        <v>215</v>
      </c>
      <c r="E316" s="255">
        <f>E320+E323</f>
        <v>7800</v>
      </c>
      <c r="F316" s="255">
        <f t="shared" ref="F316:H316" si="74">F320+F323</f>
        <v>0</v>
      </c>
      <c r="G316" s="255">
        <f t="shared" si="74"/>
        <v>0</v>
      </c>
      <c r="H316" s="255">
        <f t="shared" si="74"/>
        <v>7800</v>
      </c>
    </row>
    <row r="317" spans="1:8" ht="15.75" x14ac:dyDescent="0.25">
      <c r="A317" s="21">
        <v>41</v>
      </c>
      <c r="B317" s="2"/>
      <c r="C317" s="21">
        <v>632001</v>
      </c>
      <c r="D317" s="118" t="s">
        <v>216</v>
      </c>
      <c r="E317" s="238">
        <v>1800</v>
      </c>
      <c r="F317" s="238"/>
      <c r="G317" s="238"/>
      <c r="H317" s="226">
        <f t="shared" ref="H317:H319" si="75">E317+F317+G317</f>
        <v>1800</v>
      </c>
    </row>
    <row r="318" spans="1:8" ht="15.75" x14ac:dyDescent="0.25">
      <c r="A318" s="21">
        <v>41</v>
      </c>
      <c r="B318" s="2"/>
      <c r="C318" s="21">
        <v>632002</v>
      </c>
      <c r="D318" s="118" t="s">
        <v>217</v>
      </c>
      <c r="E318" s="238">
        <v>400</v>
      </c>
      <c r="F318" s="238"/>
      <c r="G318" s="238"/>
      <c r="H318" s="226">
        <f t="shared" si="75"/>
        <v>400</v>
      </c>
    </row>
    <row r="319" spans="1:8" ht="15.75" x14ac:dyDescent="0.25">
      <c r="A319" s="21">
        <v>41</v>
      </c>
      <c r="B319" s="2"/>
      <c r="C319" s="21">
        <v>633006</v>
      </c>
      <c r="D319" s="118" t="s">
        <v>135</v>
      </c>
      <c r="E319" s="238">
        <v>100</v>
      </c>
      <c r="F319" s="238"/>
      <c r="G319" s="238"/>
      <c r="H319" s="226">
        <f t="shared" si="75"/>
        <v>100</v>
      </c>
    </row>
    <row r="320" spans="1:8" ht="15.75" x14ac:dyDescent="0.25">
      <c r="A320" s="102"/>
      <c r="B320" s="7"/>
      <c r="C320" s="65"/>
      <c r="D320" s="119" t="s">
        <v>269</v>
      </c>
      <c r="E320" s="235">
        <f>SUM(E317:E319)</f>
        <v>2300</v>
      </c>
      <c r="F320" s="235">
        <f t="shared" ref="F320:H320" si="76">SUM(F317:F319)</f>
        <v>0</v>
      </c>
      <c r="G320" s="235">
        <f t="shared" si="76"/>
        <v>0</v>
      </c>
      <c r="H320" s="235">
        <f t="shared" si="76"/>
        <v>2300</v>
      </c>
    </row>
    <row r="321" spans="1:8" ht="15.75" x14ac:dyDescent="0.25">
      <c r="A321" s="21">
        <v>41</v>
      </c>
      <c r="B321" s="2"/>
      <c r="C321" s="21">
        <v>635006</v>
      </c>
      <c r="D321" s="118" t="s">
        <v>218</v>
      </c>
      <c r="E321" s="238">
        <v>5000</v>
      </c>
      <c r="F321" s="238"/>
      <c r="G321" s="238"/>
      <c r="H321" s="226">
        <f t="shared" ref="H321:H322" si="77">E321+F321+G321</f>
        <v>5000</v>
      </c>
    </row>
    <row r="322" spans="1:8" ht="15.75" x14ac:dyDescent="0.25">
      <c r="A322" s="21">
        <v>41</v>
      </c>
      <c r="B322" s="2"/>
      <c r="C322" s="21" t="s">
        <v>174</v>
      </c>
      <c r="D322" s="118" t="s">
        <v>275</v>
      </c>
      <c r="E322" s="238">
        <v>500</v>
      </c>
      <c r="F322" s="238"/>
      <c r="G322" s="238"/>
      <c r="H322" s="226">
        <f t="shared" si="77"/>
        <v>500</v>
      </c>
    </row>
    <row r="323" spans="1:8" ht="15.75" x14ac:dyDescent="0.25">
      <c r="A323" s="65"/>
      <c r="B323" s="7"/>
      <c r="C323" s="65"/>
      <c r="D323" s="121" t="s">
        <v>152</v>
      </c>
      <c r="E323" s="235">
        <f>SUM(E321:E322)</f>
        <v>5500</v>
      </c>
      <c r="F323" s="235">
        <f t="shared" ref="F323:H323" si="78">SUM(F321:F322)</f>
        <v>0</v>
      </c>
      <c r="G323" s="235">
        <f t="shared" si="78"/>
        <v>0</v>
      </c>
      <c r="H323" s="235">
        <f t="shared" si="78"/>
        <v>5500</v>
      </c>
    </row>
    <row r="324" spans="1:8" ht="15.75" x14ac:dyDescent="0.25">
      <c r="A324" s="86"/>
      <c r="B324" s="61"/>
      <c r="C324" s="116" t="s">
        <v>315</v>
      </c>
      <c r="D324" s="117" t="s">
        <v>316</v>
      </c>
      <c r="E324" s="255">
        <f>SUM(E325:E327)</f>
        <v>4300</v>
      </c>
      <c r="F324" s="255">
        <f t="shared" ref="F324:G324" si="79">SUM(F325:F326)</f>
        <v>0</v>
      </c>
      <c r="G324" s="255">
        <f t="shared" si="79"/>
        <v>0</v>
      </c>
      <c r="H324" s="255">
        <v>4300</v>
      </c>
    </row>
    <row r="325" spans="1:8" ht="15.75" x14ac:dyDescent="0.25">
      <c r="A325" s="37">
        <v>41</v>
      </c>
      <c r="B325" s="115"/>
      <c r="C325" s="37">
        <v>642001</v>
      </c>
      <c r="D325" s="100" t="s">
        <v>388</v>
      </c>
      <c r="E325" s="230">
        <v>2000</v>
      </c>
      <c r="F325" s="230"/>
      <c r="G325" s="230"/>
      <c r="H325" s="226">
        <f t="shared" ref="H325:H326" si="80">E325+F325+G325</f>
        <v>2000</v>
      </c>
    </row>
    <row r="326" spans="1:8" ht="15.75" x14ac:dyDescent="0.25">
      <c r="A326" s="37">
        <v>41</v>
      </c>
      <c r="B326" s="115"/>
      <c r="C326" s="37" t="s">
        <v>201</v>
      </c>
      <c r="D326" s="100" t="s">
        <v>387</v>
      </c>
      <c r="E326" s="230">
        <v>2000</v>
      </c>
      <c r="F326" s="230"/>
      <c r="G326" s="230"/>
      <c r="H326" s="226">
        <f t="shared" si="80"/>
        <v>2000</v>
      </c>
    </row>
    <row r="327" spans="1:8" ht="15.75" x14ac:dyDescent="0.25">
      <c r="A327" s="114">
        <v>41</v>
      </c>
      <c r="B327" s="115"/>
      <c r="C327" s="37" t="s">
        <v>210</v>
      </c>
      <c r="D327" s="178" t="s">
        <v>450</v>
      </c>
      <c r="E327" s="230">
        <v>300</v>
      </c>
      <c r="F327" s="230"/>
      <c r="G327" s="230"/>
      <c r="H327" s="230">
        <v>300</v>
      </c>
    </row>
    <row r="328" spans="1:8" x14ac:dyDescent="0.25">
      <c r="A328" s="53" t="s">
        <v>10</v>
      </c>
      <c r="B328" s="53" t="s">
        <v>0</v>
      </c>
      <c r="C328" s="53" t="s">
        <v>1</v>
      </c>
      <c r="D328" s="53" t="s">
        <v>2</v>
      </c>
      <c r="E328" s="221" t="s">
        <v>465</v>
      </c>
      <c r="F328" s="221" t="s">
        <v>466</v>
      </c>
      <c r="G328" s="221" t="s">
        <v>467</v>
      </c>
      <c r="H328" s="221" t="s">
        <v>428</v>
      </c>
    </row>
    <row r="329" spans="1:8" ht="14.25" customHeight="1" x14ac:dyDescent="0.25">
      <c r="A329" s="84">
        <v>9</v>
      </c>
      <c r="B329" s="85"/>
      <c r="C329" s="85"/>
      <c r="D329" s="122" t="s">
        <v>219</v>
      </c>
      <c r="E329" s="257">
        <f>E330+E358</f>
        <v>112575</v>
      </c>
      <c r="F329" s="257">
        <f t="shared" ref="F329:H329" si="81">F330+F358</f>
        <v>0</v>
      </c>
      <c r="G329" s="257">
        <f t="shared" si="81"/>
        <v>0</v>
      </c>
      <c r="H329" s="257">
        <f t="shared" si="81"/>
        <v>112575</v>
      </c>
    </row>
    <row r="330" spans="1:8" ht="15.75" x14ac:dyDescent="0.25">
      <c r="A330" s="86"/>
      <c r="B330" s="61"/>
      <c r="C330" s="116" t="s">
        <v>220</v>
      </c>
      <c r="D330" s="117" t="s">
        <v>221</v>
      </c>
      <c r="E330" s="258">
        <f>E341+E349+E351+E355</f>
        <v>109075</v>
      </c>
      <c r="F330" s="258">
        <f t="shared" ref="F330:H330" si="82">F341+F349+F351+F355</f>
        <v>0</v>
      </c>
      <c r="G330" s="258">
        <f t="shared" si="82"/>
        <v>0</v>
      </c>
      <c r="H330" s="258">
        <f t="shared" si="82"/>
        <v>109075</v>
      </c>
    </row>
    <row r="331" spans="1:8" ht="15.75" x14ac:dyDescent="0.25">
      <c r="A331" s="21">
        <v>41</v>
      </c>
      <c r="B331" s="2"/>
      <c r="C331" s="21">
        <v>611000</v>
      </c>
      <c r="D331" s="46" t="s">
        <v>512</v>
      </c>
      <c r="E331" s="259">
        <v>65000</v>
      </c>
      <c r="F331" s="238"/>
      <c r="G331" s="238"/>
      <c r="H331" s="226">
        <f t="shared" ref="H331:H340" si="83">E331+F331+G331</f>
        <v>65000</v>
      </c>
    </row>
    <row r="332" spans="1:8" ht="15.75" x14ac:dyDescent="0.25">
      <c r="A332" s="21">
        <v>41</v>
      </c>
      <c r="B332" s="2"/>
      <c r="C332" s="21">
        <v>621000</v>
      </c>
      <c r="D332" s="46" t="s">
        <v>513</v>
      </c>
      <c r="E332" s="259">
        <v>1700</v>
      </c>
      <c r="F332" s="238"/>
      <c r="G332" s="238"/>
      <c r="H332" s="226">
        <f t="shared" si="83"/>
        <v>1700</v>
      </c>
    </row>
    <row r="333" spans="1:8" ht="15.75" x14ac:dyDescent="0.25">
      <c r="A333" s="21">
        <v>41</v>
      </c>
      <c r="B333" s="2"/>
      <c r="C333" s="21">
        <v>623000</v>
      </c>
      <c r="D333" s="46" t="s">
        <v>514</v>
      </c>
      <c r="E333" s="259">
        <v>3300</v>
      </c>
      <c r="F333" s="238"/>
      <c r="G333" s="238"/>
      <c r="H333" s="226">
        <f t="shared" si="83"/>
        <v>3300</v>
      </c>
    </row>
    <row r="334" spans="1:8" ht="15.75" x14ac:dyDescent="0.25">
      <c r="A334" s="21">
        <v>41</v>
      </c>
      <c r="B334" s="2"/>
      <c r="C334" s="21">
        <v>625001</v>
      </c>
      <c r="D334" s="46" t="s">
        <v>515</v>
      </c>
      <c r="E334" s="259">
        <v>800</v>
      </c>
      <c r="F334" s="238"/>
      <c r="G334" s="238"/>
      <c r="H334" s="226">
        <f t="shared" si="83"/>
        <v>800</v>
      </c>
    </row>
    <row r="335" spans="1:8" ht="15.75" x14ac:dyDescent="0.25">
      <c r="A335" s="21">
        <v>41</v>
      </c>
      <c r="B335" s="2"/>
      <c r="C335" s="21">
        <v>625002</v>
      </c>
      <c r="D335" s="46" t="s">
        <v>516</v>
      </c>
      <c r="E335" s="259">
        <v>6900</v>
      </c>
      <c r="F335" s="238"/>
      <c r="G335" s="238"/>
      <c r="H335" s="226">
        <f t="shared" si="83"/>
        <v>6900</v>
      </c>
    </row>
    <row r="336" spans="1:8" ht="15.75" x14ac:dyDescent="0.25">
      <c r="A336" s="21">
        <v>41</v>
      </c>
      <c r="B336" s="2"/>
      <c r="C336" s="21">
        <v>625003</v>
      </c>
      <c r="D336" s="46" t="s">
        <v>517</v>
      </c>
      <c r="E336" s="259">
        <v>480</v>
      </c>
      <c r="F336" s="238"/>
      <c r="G336" s="238"/>
      <c r="H336" s="226">
        <f t="shared" si="83"/>
        <v>480</v>
      </c>
    </row>
    <row r="337" spans="1:8" ht="15.75" x14ac:dyDescent="0.25">
      <c r="A337" s="21">
        <v>41</v>
      </c>
      <c r="B337" s="2"/>
      <c r="C337" s="21">
        <v>625004</v>
      </c>
      <c r="D337" s="46" t="s">
        <v>518</v>
      </c>
      <c r="E337" s="259">
        <v>1700</v>
      </c>
      <c r="F337" s="238"/>
      <c r="G337" s="238"/>
      <c r="H337" s="226">
        <f t="shared" si="83"/>
        <v>1700</v>
      </c>
    </row>
    <row r="338" spans="1:8" ht="15.75" x14ac:dyDescent="0.25">
      <c r="A338" s="21">
        <v>41</v>
      </c>
      <c r="B338" s="2"/>
      <c r="C338" s="21">
        <v>625005</v>
      </c>
      <c r="D338" s="46" t="s">
        <v>519</v>
      </c>
      <c r="E338" s="238">
        <v>600</v>
      </c>
      <c r="F338" s="238"/>
      <c r="G338" s="238"/>
      <c r="H338" s="226">
        <f t="shared" si="83"/>
        <v>600</v>
      </c>
    </row>
    <row r="339" spans="1:8" ht="15.75" x14ac:dyDescent="0.25">
      <c r="A339" s="21">
        <v>41</v>
      </c>
      <c r="B339" s="2"/>
      <c r="C339" s="21">
        <v>625007</v>
      </c>
      <c r="D339" s="64" t="s">
        <v>520</v>
      </c>
      <c r="E339" s="238">
        <v>2600</v>
      </c>
      <c r="F339" s="238"/>
      <c r="G339" s="238"/>
      <c r="H339" s="226">
        <f t="shared" si="83"/>
        <v>2600</v>
      </c>
    </row>
    <row r="340" spans="1:8" ht="15.75" x14ac:dyDescent="0.25">
      <c r="A340" s="21">
        <v>41</v>
      </c>
      <c r="B340" s="2"/>
      <c r="C340" s="21">
        <v>627000</v>
      </c>
      <c r="D340" s="64" t="s">
        <v>521</v>
      </c>
      <c r="E340" s="238">
        <v>400</v>
      </c>
      <c r="F340" s="238"/>
      <c r="G340" s="238"/>
      <c r="H340" s="226">
        <f t="shared" si="83"/>
        <v>400</v>
      </c>
    </row>
    <row r="341" spans="1:8" ht="15.75" x14ac:dyDescent="0.25">
      <c r="A341" s="102"/>
      <c r="B341" s="7"/>
      <c r="C341" s="65"/>
      <c r="D341" s="119" t="s">
        <v>165</v>
      </c>
      <c r="E341" s="235">
        <f>SUM(E331:E340)</f>
        <v>83480</v>
      </c>
      <c r="F341" s="235">
        <f t="shared" ref="F341:H341" si="84">SUM(F331:F340)</f>
        <v>0</v>
      </c>
      <c r="G341" s="235">
        <f t="shared" si="84"/>
        <v>0</v>
      </c>
      <c r="H341" s="235">
        <f t="shared" si="84"/>
        <v>83480</v>
      </c>
    </row>
    <row r="342" spans="1:8" ht="15.75" x14ac:dyDescent="0.25">
      <c r="A342" s="21">
        <v>41</v>
      </c>
      <c r="B342" s="2"/>
      <c r="C342" s="21">
        <v>632001</v>
      </c>
      <c r="D342" s="118" t="s">
        <v>159</v>
      </c>
      <c r="E342" s="238">
        <v>3000</v>
      </c>
      <c r="F342" s="238"/>
      <c r="G342" s="238"/>
      <c r="H342" s="226">
        <f t="shared" ref="H342:H348" si="85">E342+F342+G342</f>
        <v>3000</v>
      </c>
    </row>
    <row r="343" spans="1:8" ht="15.75" x14ac:dyDescent="0.25">
      <c r="A343" s="21">
        <v>41</v>
      </c>
      <c r="B343" s="2"/>
      <c r="C343" s="21" t="s">
        <v>130</v>
      </c>
      <c r="D343" s="118" t="s">
        <v>131</v>
      </c>
      <c r="E343" s="238">
        <v>12000</v>
      </c>
      <c r="F343" s="238"/>
      <c r="G343" s="238"/>
      <c r="H343" s="226">
        <f t="shared" si="85"/>
        <v>12000</v>
      </c>
    </row>
    <row r="344" spans="1:8" ht="15.75" x14ac:dyDescent="0.25">
      <c r="A344" s="21">
        <v>41</v>
      </c>
      <c r="B344" s="2"/>
      <c r="C344" s="21">
        <v>632002</v>
      </c>
      <c r="D344" s="118" t="s">
        <v>132</v>
      </c>
      <c r="E344" s="238">
        <v>1000</v>
      </c>
      <c r="F344" s="238"/>
      <c r="G344" s="238"/>
      <c r="H344" s="226">
        <f t="shared" si="85"/>
        <v>1000</v>
      </c>
    </row>
    <row r="345" spans="1:8" ht="15.75" x14ac:dyDescent="0.25">
      <c r="A345" s="21">
        <v>41</v>
      </c>
      <c r="B345" s="2"/>
      <c r="C345" s="21">
        <v>632005</v>
      </c>
      <c r="D345" s="118" t="s">
        <v>222</v>
      </c>
      <c r="E345" s="238">
        <v>360</v>
      </c>
      <c r="F345" s="238"/>
      <c r="G345" s="238"/>
      <c r="H345" s="226">
        <f t="shared" si="85"/>
        <v>360</v>
      </c>
    </row>
    <row r="346" spans="1:8" ht="15.75" x14ac:dyDescent="0.25">
      <c r="A346" s="21">
        <v>41</v>
      </c>
      <c r="B346" s="2"/>
      <c r="C346" s="21">
        <v>633006</v>
      </c>
      <c r="D346" s="118" t="s">
        <v>212</v>
      </c>
      <c r="E346" s="238">
        <v>600</v>
      </c>
      <c r="F346" s="238"/>
      <c r="G346" s="238"/>
      <c r="H346" s="226">
        <f t="shared" si="85"/>
        <v>600</v>
      </c>
    </row>
    <row r="347" spans="1:8" ht="15.75" x14ac:dyDescent="0.25">
      <c r="A347" s="21">
        <v>41</v>
      </c>
      <c r="B347" s="2"/>
      <c r="C347" s="21" t="s">
        <v>134</v>
      </c>
      <c r="D347" s="118" t="s">
        <v>135</v>
      </c>
      <c r="E347" s="238">
        <v>500</v>
      </c>
      <c r="F347" s="238"/>
      <c r="G347" s="238"/>
      <c r="H347" s="226">
        <f t="shared" si="85"/>
        <v>500</v>
      </c>
    </row>
    <row r="348" spans="1:8" ht="15.75" x14ac:dyDescent="0.25">
      <c r="A348" s="21">
        <v>41</v>
      </c>
      <c r="B348" s="2"/>
      <c r="C348" s="21">
        <v>633009</v>
      </c>
      <c r="D348" s="118" t="s">
        <v>223</v>
      </c>
      <c r="E348" s="238">
        <v>3000</v>
      </c>
      <c r="F348" s="238"/>
      <c r="G348" s="238"/>
      <c r="H348" s="226">
        <f t="shared" si="85"/>
        <v>3000</v>
      </c>
    </row>
    <row r="349" spans="1:8" ht="15.75" x14ac:dyDescent="0.25">
      <c r="A349" s="65"/>
      <c r="B349" s="7"/>
      <c r="C349" s="65"/>
      <c r="D349" s="119" t="s">
        <v>141</v>
      </c>
      <c r="E349" s="235">
        <f>SUM(E342:E348)</f>
        <v>20460</v>
      </c>
      <c r="F349" s="235">
        <f t="shared" ref="F349:H349" si="86">SUM(F342:F348)</f>
        <v>0</v>
      </c>
      <c r="G349" s="235">
        <f t="shared" si="86"/>
        <v>0</v>
      </c>
      <c r="H349" s="235">
        <f t="shared" si="86"/>
        <v>20460</v>
      </c>
    </row>
    <row r="350" spans="1:8" x14ac:dyDescent="0.25">
      <c r="A350" s="21">
        <v>41</v>
      </c>
      <c r="B350" s="19"/>
      <c r="C350" s="21">
        <v>635006</v>
      </c>
      <c r="D350" s="118" t="s">
        <v>270</v>
      </c>
      <c r="E350" s="238">
        <v>2500</v>
      </c>
      <c r="F350" s="238"/>
      <c r="G350" s="238"/>
      <c r="H350" s="226">
        <f t="shared" ref="H350" si="87">E350+F350+G350</f>
        <v>2500</v>
      </c>
    </row>
    <row r="351" spans="1:8" ht="15.75" x14ac:dyDescent="0.25">
      <c r="A351" s="65"/>
      <c r="B351" s="7"/>
      <c r="C351" s="65"/>
      <c r="D351" s="119" t="s">
        <v>152</v>
      </c>
      <c r="E351" s="235">
        <f>SUM(E350)</f>
        <v>2500</v>
      </c>
      <c r="F351" s="235">
        <f t="shared" ref="F351:H351" si="88">SUM(F350)</f>
        <v>0</v>
      </c>
      <c r="G351" s="235">
        <f t="shared" si="88"/>
        <v>0</v>
      </c>
      <c r="H351" s="235">
        <f t="shared" si="88"/>
        <v>2500</v>
      </c>
    </row>
    <row r="352" spans="1:8" x14ac:dyDescent="0.25">
      <c r="A352" s="40">
        <v>41</v>
      </c>
      <c r="B352" s="18"/>
      <c r="C352" s="40">
        <v>637014</v>
      </c>
      <c r="D352" s="123" t="s">
        <v>195</v>
      </c>
      <c r="E352" s="259">
        <v>2100</v>
      </c>
      <c r="F352" s="259"/>
      <c r="G352" s="259"/>
      <c r="H352" s="226">
        <f t="shared" ref="H352:H354" si="89">E352+F352+G352</f>
        <v>2100</v>
      </c>
    </row>
    <row r="353" spans="1:8" x14ac:dyDescent="0.25">
      <c r="A353" s="40">
        <v>41</v>
      </c>
      <c r="B353" s="19"/>
      <c r="C353" s="21" t="s">
        <v>224</v>
      </c>
      <c r="D353" s="118" t="s">
        <v>225</v>
      </c>
      <c r="E353" s="238">
        <v>35</v>
      </c>
      <c r="F353" s="238"/>
      <c r="G353" s="238"/>
      <c r="H353" s="226">
        <f t="shared" si="89"/>
        <v>35</v>
      </c>
    </row>
    <row r="354" spans="1:8" x14ac:dyDescent="0.25">
      <c r="A354" s="40">
        <v>41</v>
      </c>
      <c r="B354" s="19"/>
      <c r="C354" s="21">
        <v>637016</v>
      </c>
      <c r="D354" s="118" t="s">
        <v>226</v>
      </c>
      <c r="E354" s="238">
        <v>500</v>
      </c>
      <c r="F354" s="238"/>
      <c r="G354" s="238"/>
      <c r="H354" s="226">
        <f t="shared" si="89"/>
        <v>500</v>
      </c>
    </row>
    <row r="355" spans="1:8" ht="15.75" x14ac:dyDescent="0.25">
      <c r="A355" s="65"/>
      <c r="B355" s="7"/>
      <c r="C355" s="65"/>
      <c r="D355" s="119" t="s">
        <v>150</v>
      </c>
      <c r="E355" s="235">
        <f>SUM(E352:E354)</f>
        <v>2635</v>
      </c>
      <c r="F355" s="235">
        <f t="shared" ref="F355:H355" si="90">SUM(F352:F354)</f>
        <v>0</v>
      </c>
      <c r="G355" s="235">
        <f t="shared" si="90"/>
        <v>0</v>
      </c>
      <c r="H355" s="235">
        <f t="shared" si="90"/>
        <v>2635</v>
      </c>
    </row>
    <row r="356" spans="1:8" ht="15.75" x14ac:dyDescent="0.25">
      <c r="A356" s="114"/>
      <c r="B356" s="115"/>
      <c r="C356" s="114"/>
      <c r="D356" s="152"/>
      <c r="E356" s="256"/>
      <c r="F356" s="256"/>
      <c r="G356" s="256"/>
      <c r="H356" s="256"/>
    </row>
    <row r="357" spans="1:8" x14ac:dyDescent="0.25">
      <c r="A357" s="53" t="s">
        <v>10</v>
      </c>
      <c r="B357" s="53" t="s">
        <v>0</v>
      </c>
      <c r="C357" s="53" t="s">
        <v>1</v>
      </c>
      <c r="D357" s="53" t="s">
        <v>2</v>
      </c>
      <c r="E357" s="221" t="s">
        <v>465</v>
      </c>
      <c r="F357" s="221" t="s">
        <v>466</v>
      </c>
      <c r="G357" s="221" t="s">
        <v>467</v>
      </c>
      <c r="H357" s="221" t="s">
        <v>428</v>
      </c>
    </row>
    <row r="358" spans="1:8" ht="15.75" x14ac:dyDescent="0.25">
      <c r="A358" s="86"/>
      <c r="B358" s="61"/>
      <c r="C358" s="116" t="s">
        <v>227</v>
      </c>
      <c r="D358" s="117" t="s">
        <v>228</v>
      </c>
      <c r="E358" s="255">
        <f>SUM(E359:E360)</f>
        <v>3500</v>
      </c>
      <c r="F358" s="255">
        <f t="shared" ref="F358:H358" si="91">SUM(F359:F360)</f>
        <v>0</v>
      </c>
      <c r="G358" s="255">
        <f t="shared" si="91"/>
        <v>0</v>
      </c>
      <c r="H358" s="255">
        <f t="shared" si="91"/>
        <v>3500</v>
      </c>
    </row>
    <row r="359" spans="1:8" ht="15.75" x14ac:dyDescent="0.25">
      <c r="A359" s="69">
        <v>111</v>
      </c>
      <c r="B359" s="2"/>
      <c r="C359" s="21">
        <v>635006</v>
      </c>
      <c r="D359" s="118" t="s">
        <v>411</v>
      </c>
      <c r="E359" s="238">
        <v>2000</v>
      </c>
      <c r="F359" s="238"/>
      <c r="G359" s="238"/>
      <c r="H359" s="226">
        <f t="shared" ref="H359:H360" si="92">E359+F359+G359</f>
        <v>2000</v>
      </c>
    </row>
    <row r="360" spans="1:8" x14ac:dyDescent="0.25">
      <c r="A360" s="21">
        <v>41</v>
      </c>
      <c r="B360" s="19"/>
      <c r="C360" s="21">
        <v>633016</v>
      </c>
      <c r="D360" s="118" t="s">
        <v>410</v>
      </c>
      <c r="E360" s="238">
        <v>1500</v>
      </c>
      <c r="F360" s="238"/>
      <c r="G360" s="238"/>
      <c r="H360" s="226">
        <f t="shared" si="92"/>
        <v>1500</v>
      </c>
    </row>
    <row r="361" spans="1:8" ht="15.75" x14ac:dyDescent="0.25">
      <c r="A361" s="60">
        <v>10</v>
      </c>
      <c r="B361" s="80"/>
      <c r="C361" s="125" t="s">
        <v>229</v>
      </c>
      <c r="D361" s="126" t="s">
        <v>299</v>
      </c>
      <c r="E361" s="260">
        <f>E367+E377+E381</f>
        <v>32967</v>
      </c>
      <c r="F361" s="260">
        <f>F367+F377+F381</f>
        <v>0</v>
      </c>
      <c r="G361" s="260">
        <f>G367+G377+G381</f>
        <v>0</v>
      </c>
      <c r="H361" s="260">
        <f>H367+H377+H381</f>
        <v>32967</v>
      </c>
    </row>
    <row r="362" spans="1:8" x14ac:dyDescent="0.25">
      <c r="A362" s="21">
        <v>41</v>
      </c>
      <c r="B362" s="19"/>
      <c r="C362" s="21">
        <v>633016</v>
      </c>
      <c r="D362" s="118" t="s">
        <v>383</v>
      </c>
      <c r="E362" s="238">
        <v>400</v>
      </c>
      <c r="F362" s="238"/>
      <c r="G362" s="238"/>
      <c r="H362" s="226">
        <f t="shared" ref="H362:H380" si="93">E362+F362+G362</f>
        <v>400</v>
      </c>
    </row>
    <row r="363" spans="1:8" x14ac:dyDescent="0.25">
      <c r="A363" s="21">
        <v>41</v>
      </c>
      <c r="B363" s="19"/>
      <c r="C363" s="21">
        <v>634001</v>
      </c>
      <c r="D363" s="118" t="s">
        <v>230</v>
      </c>
      <c r="E363" s="238">
        <v>300</v>
      </c>
      <c r="F363" s="238"/>
      <c r="G363" s="238"/>
      <c r="H363" s="226">
        <f t="shared" si="93"/>
        <v>300</v>
      </c>
    </row>
    <row r="364" spans="1:8" x14ac:dyDescent="0.25">
      <c r="A364" s="21">
        <v>41</v>
      </c>
      <c r="B364" s="19"/>
      <c r="C364" s="21">
        <v>642001</v>
      </c>
      <c r="D364" s="118" t="s">
        <v>384</v>
      </c>
      <c r="E364" s="238">
        <v>500</v>
      </c>
      <c r="F364" s="238"/>
      <c r="G364" s="238"/>
      <c r="H364" s="226">
        <f t="shared" si="93"/>
        <v>500</v>
      </c>
    </row>
    <row r="365" spans="1:8" x14ac:dyDescent="0.25">
      <c r="A365" s="21">
        <v>41</v>
      </c>
      <c r="B365" s="19"/>
      <c r="C365" s="21">
        <v>642001</v>
      </c>
      <c r="D365" s="118" t="s">
        <v>499</v>
      </c>
      <c r="E365" s="238">
        <v>6000</v>
      </c>
      <c r="F365" s="238"/>
      <c r="G365" s="238"/>
      <c r="H365" s="226">
        <f t="shared" si="93"/>
        <v>6000</v>
      </c>
    </row>
    <row r="366" spans="1:8" x14ac:dyDescent="0.25">
      <c r="A366" s="21">
        <v>41</v>
      </c>
      <c r="B366" s="19"/>
      <c r="C366" s="21">
        <v>642014</v>
      </c>
      <c r="D366" s="118" t="s">
        <v>231</v>
      </c>
      <c r="E366" s="238">
        <v>5250</v>
      </c>
      <c r="F366" s="238"/>
      <c r="G366" s="238"/>
      <c r="H366" s="226">
        <f t="shared" si="93"/>
        <v>5250</v>
      </c>
    </row>
    <row r="367" spans="1:8" ht="15.75" x14ac:dyDescent="0.25">
      <c r="A367" s="65"/>
      <c r="B367" s="7"/>
      <c r="C367" s="65"/>
      <c r="D367" s="159" t="s">
        <v>298</v>
      </c>
      <c r="E367" s="235">
        <f>SUM(E362:E366)</f>
        <v>12450</v>
      </c>
      <c r="F367" s="235">
        <f t="shared" ref="F367:H367" si="94">SUM(F362:F366)</f>
        <v>0</v>
      </c>
      <c r="G367" s="235">
        <f t="shared" si="94"/>
        <v>0</v>
      </c>
      <c r="H367" s="235">
        <f t="shared" si="94"/>
        <v>12450</v>
      </c>
    </row>
    <row r="368" spans="1:8" ht="15.75" x14ac:dyDescent="0.25">
      <c r="A368" s="160">
        <v>111</v>
      </c>
      <c r="B368" s="161"/>
      <c r="C368" s="21">
        <v>611000</v>
      </c>
      <c r="D368" s="46" t="s">
        <v>512</v>
      </c>
      <c r="E368" s="261">
        <v>13920</v>
      </c>
      <c r="F368" s="261"/>
      <c r="G368" s="261"/>
      <c r="H368" s="226">
        <f t="shared" si="93"/>
        <v>13920</v>
      </c>
    </row>
    <row r="369" spans="1:8" ht="15.75" x14ac:dyDescent="0.25">
      <c r="A369" s="160">
        <v>111</v>
      </c>
      <c r="B369" s="161"/>
      <c r="C369" s="21">
        <v>623000</v>
      </c>
      <c r="D369" s="46" t="s">
        <v>514</v>
      </c>
      <c r="E369" s="261">
        <v>1392</v>
      </c>
      <c r="F369" s="261"/>
      <c r="G369" s="261"/>
      <c r="H369" s="226">
        <f t="shared" si="93"/>
        <v>1392</v>
      </c>
    </row>
    <row r="370" spans="1:8" ht="15.75" x14ac:dyDescent="0.25">
      <c r="A370" s="160">
        <v>111</v>
      </c>
      <c r="B370" s="161"/>
      <c r="C370" s="21">
        <v>625001</v>
      </c>
      <c r="D370" s="46" t="s">
        <v>515</v>
      </c>
      <c r="E370" s="261">
        <v>195</v>
      </c>
      <c r="F370" s="261"/>
      <c r="G370" s="261"/>
      <c r="H370" s="226">
        <f t="shared" si="93"/>
        <v>195</v>
      </c>
    </row>
    <row r="371" spans="1:8" ht="15.75" x14ac:dyDescent="0.25">
      <c r="A371" s="160">
        <v>111</v>
      </c>
      <c r="B371" s="161"/>
      <c r="C371" s="21">
        <v>625002</v>
      </c>
      <c r="D371" s="46" t="s">
        <v>516</v>
      </c>
      <c r="E371" s="261">
        <v>2230</v>
      </c>
      <c r="F371" s="261"/>
      <c r="G371" s="261"/>
      <c r="H371" s="226">
        <f t="shared" si="93"/>
        <v>2230</v>
      </c>
    </row>
    <row r="372" spans="1:8" ht="15.75" x14ac:dyDescent="0.25">
      <c r="A372" s="160">
        <v>111</v>
      </c>
      <c r="B372" s="161"/>
      <c r="C372" s="21">
        <v>625003</v>
      </c>
      <c r="D372" s="46" t="s">
        <v>517</v>
      </c>
      <c r="E372" s="261">
        <v>112</v>
      </c>
      <c r="F372" s="261"/>
      <c r="G372" s="261"/>
      <c r="H372" s="226">
        <f t="shared" si="93"/>
        <v>112</v>
      </c>
    </row>
    <row r="373" spans="1:8" ht="15.75" x14ac:dyDescent="0.25">
      <c r="A373" s="160">
        <v>111</v>
      </c>
      <c r="B373" s="161"/>
      <c r="C373" s="21">
        <v>625004</v>
      </c>
      <c r="D373" s="46" t="s">
        <v>518</v>
      </c>
      <c r="E373" s="261">
        <v>418</v>
      </c>
      <c r="F373" s="261"/>
      <c r="G373" s="261"/>
      <c r="H373" s="226">
        <f t="shared" si="93"/>
        <v>418</v>
      </c>
    </row>
    <row r="374" spans="1:8" ht="15.75" x14ac:dyDescent="0.25">
      <c r="A374" s="160">
        <v>111</v>
      </c>
      <c r="B374" s="161"/>
      <c r="C374" s="21">
        <v>625005</v>
      </c>
      <c r="D374" s="46" t="s">
        <v>519</v>
      </c>
      <c r="E374" s="261">
        <v>139</v>
      </c>
      <c r="F374" s="261"/>
      <c r="G374" s="261"/>
      <c r="H374" s="226">
        <f t="shared" si="93"/>
        <v>139</v>
      </c>
    </row>
    <row r="375" spans="1:8" ht="15.75" x14ac:dyDescent="0.25">
      <c r="A375" s="160">
        <v>111</v>
      </c>
      <c r="B375" s="161"/>
      <c r="C375" s="21">
        <v>625007</v>
      </c>
      <c r="D375" s="64" t="s">
        <v>520</v>
      </c>
      <c r="E375" s="261">
        <v>661</v>
      </c>
      <c r="F375" s="261"/>
      <c r="G375" s="261"/>
      <c r="H375" s="226">
        <f t="shared" si="93"/>
        <v>661</v>
      </c>
    </row>
    <row r="376" spans="1:8" ht="15.75" x14ac:dyDescent="0.25">
      <c r="A376" s="160">
        <v>111</v>
      </c>
      <c r="B376" s="161"/>
      <c r="C376" s="21">
        <v>627000</v>
      </c>
      <c r="D376" s="64" t="s">
        <v>521</v>
      </c>
      <c r="E376" s="261">
        <v>0</v>
      </c>
      <c r="F376" s="261"/>
      <c r="G376" s="261"/>
      <c r="H376" s="226">
        <f t="shared" si="93"/>
        <v>0</v>
      </c>
    </row>
    <row r="377" spans="1:8" ht="15.75" x14ac:dyDescent="0.25">
      <c r="A377" s="162">
        <v>111</v>
      </c>
      <c r="B377" s="163" t="s">
        <v>532</v>
      </c>
      <c r="C377" s="165"/>
      <c r="D377" s="164" t="s">
        <v>165</v>
      </c>
      <c r="E377" s="262">
        <f>SUM(E368:E376)</f>
        <v>19067</v>
      </c>
      <c r="F377" s="262">
        <f>SUM(F368:F376)</f>
        <v>0</v>
      </c>
      <c r="G377" s="262">
        <f>SUM(G368:G376)</f>
        <v>0</v>
      </c>
      <c r="H377" s="262">
        <f>SUM(H368:H376)</f>
        <v>19067</v>
      </c>
    </row>
    <row r="378" spans="1:8" ht="15.75" x14ac:dyDescent="0.25">
      <c r="A378" s="160">
        <v>111</v>
      </c>
      <c r="B378" s="161"/>
      <c r="C378" s="160">
        <v>637014</v>
      </c>
      <c r="D378" s="188" t="s">
        <v>336</v>
      </c>
      <c r="E378" s="261">
        <v>900</v>
      </c>
      <c r="F378" s="261"/>
      <c r="G378" s="261"/>
      <c r="H378" s="226">
        <f t="shared" si="93"/>
        <v>900</v>
      </c>
    </row>
    <row r="379" spans="1:8" ht="15.75" x14ac:dyDescent="0.25">
      <c r="A379" s="160">
        <v>111</v>
      </c>
      <c r="B379" s="161"/>
      <c r="C379" s="160">
        <v>637016</v>
      </c>
      <c r="D379" s="188" t="s">
        <v>363</v>
      </c>
      <c r="E379" s="261">
        <v>250</v>
      </c>
      <c r="F379" s="261"/>
      <c r="G379" s="261"/>
      <c r="H379" s="226">
        <f t="shared" si="93"/>
        <v>250</v>
      </c>
    </row>
    <row r="380" spans="1:8" ht="15.75" x14ac:dyDescent="0.25">
      <c r="A380" s="160">
        <v>41</v>
      </c>
      <c r="B380" s="161"/>
      <c r="C380" s="160">
        <v>633010</v>
      </c>
      <c r="D380" s="188" t="s">
        <v>486</v>
      </c>
      <c r="E380" s="261">
        <v>300</v>
      </c>
      <c r="F380" s="261"/>
      <c r="G380" s="261"/>
      <c r="H380" s="226">
        <f t="shared" si="93"/>
        <v>300</v>
      </c>
    </row>
    <row r="381" spans="1:8" ht="15.75" x14ac:dyDescent="0.25">
      <c r="A381" s="102"/>
      <c r="B381" s="7"/>
      <c r="C381" s="65"/>
      <c r="D381" s="187" t="s">
        <v>150</v>
      </c>
      <c r="E381" s="235">
        <f>SUM(E378:E380)</f>
        <v>1450</v>
      </c>
      <c r="F381" s="235">
        <f t="shared" ref="F381:H381" si="95">SUM(F378:F380)</f>
        <v>0</v>
      </c>
      <c r="G381" s="235">
        <f t="shared" si="95"/>
        <v>0</v>
      </c>
      <c r="H381" s="235">
        <f t="shared" si="95"/>
        <v>1450</v>
      </c>
    </row>
    <row r="382" spans="1:8" x14ac:dyDescent="0.25">
      <c r="A382" s="53" t="s">
        <v>10</v>
      </c>
      <c r="B382" s="53" t="s">
        <v>0</v>
      </c>
      <c r="C382" s="53" t="s">
        <v>1</v>
      </c>
      <c r="D382" s="53" t="s">
        <v>2</v>
      </c>
      <c r="E382" s="221" t="s">
        <v>465</v>
      </c>
      <c r="F382" s="221" t="s">
        <v>466</v>
      </c>
      <c r="G382" s="221" t="s">
        <v>467</v>
      </c>
      <c r="H382" s="221" t="s">
        <v>428</v>
      </c>
    </row>
    <row r="383" spans="1:8" ht="15.75" x14ac:dyDescent="0.25">
      <c r="A383" s="61" t="s">
        <v>21</v>
      </c>
      <c r="B383" s="61" t="s">
        <v>27</v>
      </c>
      <c r="C383" s="128" t="s">
        <v>232</v>
      </c>
      <c r="D383" s="117" t="s">
        <v>287</v>
      </c>
      <c r="E383" s="258">
        <f>E393+E399+E407</f>
        <v>19075</v>
      </c>
      <c r="F383" s="258">
        <f>F393+F399+F407</f>
        <v>0</v>
      </c>
      <c r="G383" s="258">
        <f>G393+G399+G407</f>
        <v>0</v>
      </c>
      <c r="H383" s="258">
        <f>H393+H399+H407</f>
        <v>19075</v>
      </c>
    </row>
    <row r="384" spans="1:8" ht="15.75" x14ac:dyDescent="0.25">
      <c r="A384" s="129" t="s">
        <v>21</v>
      </c>
      <c r="B384" s="321"/>
      <c r="C384" s="21">
        <v>611000</v>
      </c>
      <c r="D384" s="46" t="s">
        <v>512</v>
      </c>
      <c r="E384" s="259">
        <v>10700</v>
      </c>
      <c r="F384" s="259"/>
      <c r="G384" s="259"/>
      <c r="H384" s="226">
        <f t="shared" ref="H384:H390" si="96">E384+F384+G384</f>
        <v>10700</v>
      </c>
    </row>
    <row r="385" spans="1:8" ht="15.75" x14ac:dyDescent="0.25">
      <c r="A385" s="129" t="s">
        <v>21</v>
      </c>
      <c r="B385" s="321"/>
      <c r="C385" s="21">
        <v>623000</v>
      </c>
      <c r="D385" s="46" t="s">
        <v>514</v>
      </c>
      <c r="E385" s="259">
        <v>1070</v>
      </c>
      <c r="F385" s="259"/>
      <c r="G385" s="259"/>
      <c r="H385" s="226">
        <f t="shared" si="96"/>
        <v>1070</v>
      </c>
    </row>
    <row r="386" spans="1:8" ht="15.75" x14ac:dyDescent="0.25">
      <c r="A386" s="129" t="s">
        <v>21</v>
      </c>
      <c r="B386" s="321"/>
      <c r="C386" s="21">
        <v>625001</v>
      </c>
      <c r="D386" s="46" t="s">
        <v>515</v>
      </c>
      <c r="E386" s="259">
        <v>180</v>
      </c>
      <c r="F386" s="259"/>
      <c r="G386" s="259"/>
      <c r="H386" s="226">
        <f t="shared" si="96"/>
        <v>180</v>
      </c>
    </row>
    <row r="387" spans="1:8" ht="15.75" x14ac:dyDescent="0.25">
      <c r="A387" s="129" t="s">
        <v>21</v>
      </c>
      <c r="B387" s="321"/>
      <c r="C387" s="21">
        <v>625002</v>
      </c>
      <c r="D387" s="46" t="s">
        <v>516</v>
      </c>
      <c r="E387" s="259">
        <v>1480</v>
      </c>
      <c r="F387" s="259"/>
      <c r="G387" s="259"/>
      <c r="H387" s="226">
        <f t="shared" si="96"/>
        <v>1480</v>
      </c>
    </row>
    <row r="388" spans="1:8" ht="15.75" x14ac:dyDescent="0.25">
      <c r="A388" s="129" t="s">
        <v>21</v>
      </c>
      <c r="B388" s="321"/>
      <c r="C388" s="21">
        <v>625003</v>
      </c>
      <c r="D388" s="46" t="s">
        <v>517</v>
      </c>
      <c r="E388" s="259">
        <v>100</v>
      </c>
      <c r="F388" s="259"/>
      <c r="G388" s="259"/>
      <c r="H388" s="226">
        <f t="shared" si="96"/>
        <v>100</v>
      </c>
    </row>
    <row r="389" spans="1:8" ht="15.75" x14ac:dyDescent="0.25">
      <c r="A389" s="129" t="s">
        <v>21</v>
      </c>
      <c r="B389" s="321"/>
      <c r="C389" s="21">
        <v>625004</v>
      </c>
      <c r="D389" s="46" t="s">
        <v>518</v>
      </c>
      <c r="E389" s="259">
        <v>310</v>
      </c>
      <c r="F389" s="259"/>
      <c r="G389" s="259"/>
      <c r="H389" s="226">
        <f t="shared" si="96"/>
        <v>310</v>
      </c>
    </row>
    <row r="390" spans="1:8" ht="15.75" x14ac:dyDescent="0.25">
      <c r="A390" s="129" t="s">
        <v>21</v>
      </c>
      <c r="B390" s="321"/>
      <c r="C390" s="21">
        <v>625005</v>
      </c>
      <c r="D390" s="46" t="s">
        <v>519</v>
      </c>
      <c r="E390" s="259">
        <v>125</v>
      </c>
      <c r="F390" s="259"/>
      <c r="G390" s="259"/>
      <c r="H390" s="226">
        <f t="shared" si="96"/>
        <v>125</v>
      </c>
    </row>
    <row r="391" spans="1:8" x14ac:dyDescent="0.25">
      <c r="A391" s="129" t="s">
        <v>21</v>
      </c>
      <c r="B391" s="21"/>
      <c r="C391" s="21">
        <v>625007</v>
      </c>
      <c r="D391" s="64" t="s">
        <v>520</v>
      </c>
      <c r="E391" s="259">
        <v>505</v>
      </c>
      <c r="F391" s="238"/>
      <c r="G391" s="238"/>
      <c r="H391" s="226">
        <f t="shared" ref="H391:H392" si="97">E391+F391+G391</f>
        <v>505</v>
      </c>
    </row>
    <row r="392" spans="1:8" x14ac:dyDescent="0.25">
      <c r="A392" s="129" t="s">
        <v>21</v>
      </c>
      <c r="B392" s="21"/>
      <c r="C392" s="21">
        <v>627000</v>
      </c>
      <c r="D392" s="326" t="s">
        <v>524</v>
      </c>
      <c r="E392" s="259">
        <v>55</v>
      </c>
      <c r="F392" s="238"/>
      <c r="G392" s="238"/>
      <c r="H392" s="226">
        <f t="shared" si="97"/>
        <v>55</v>
      </c>
    </row>
    <row r="393" spans="1:8" ht="15.75" x14ac:dyDescent="0.25">
      <c r="A393" s="131"/>
      <c r="B393" s="132"/>
      <c r="C393" s="102"/>
      <c r="D393" s="121" t="s">
        <v>165</v>
      </c>
      <c r="E393" s="235">
        <f>SUM(E384:E392)</f>
        <v>14525</v>
      </c>
      <c r="F393" s="235">
        <f t="shared" ref="F393:H393" si="98">SUM(F384:F392)</f>
        <v>0</v>
      </c>
      <c r="G393" s="235">
        <f t="shared" si="98"/>
        <v>0</v>
      </c>
      <c r="H393" s="235">
        <f t="shared" si="98"/>
        <v>14525</v>
      </c>
    </row>
    <row r="394" spans="1:8" x14ac:dyDescent="0.25">
      <c r="A394" s="40" t="s">
        <v>21</v>
      </c>
      <c r="B394" s="130"/>
      <c r="C394" s="21">
        <v>632005</v>
      </c>
      <c r="D394" s="118" t="s">
        <v>204</v>
      </c>
      <c r="E394" s="238">
        <v>600</v>
      </c>
      <c r="F394" s="238"/>
      <c r="G394" s="238"/>
      <c r="H394" s="226">
        <f t="shared" ref="H394:H398" si="99">E394+F394+G394</f>
        <v>600</v>
      </c>
    </row>
    <row r="395" spans="1:8" x14ac:dyDescent="0.25">
      <c r="A395" s="129" t="s">
        <v>21</v>
      </c>
      <c r="B395" s="130"/>
      <c r="C395" s="21" t="s">
        <v>133</v>
      </c>
      <c r="D395" s="118" t="s">
        <v>211</v>
      </c>
      <c r="E395" s="238">
        <v>1200</v>
      </c>
      <c r="F395" s="238"/>
      <c r="G395" s="238"/>
      <c r="H395" s="226">
        <f t="shared" si="99"/>
        <v>1200</v>
      </c>
    </row>
    <row r="396" spans="1:8" x14ac:dyDescent="0.25">
      <c r="A396" s="40" t="s">
        <v>21</v>
      </c>
      <c r="B396" s="130"/>
      <c r="C396" s="21">
        <v>633006</v>
      </c>
      <c r="D396" s="118" t="s">
        <v>212</v>
      </c>
      <c r="E396" s="238">
        <v>400</v>
      </c>
      <c r="F396" s="238"/>
      <c r="G396" s="238"/>
      <c r="H396" s="226">
        <f t="shared" si="99"/>
        <v>400</v>
      </c>
    </row>
    <row r="397" spans="1:8" x14ac:dyDescent="0.25">
      <c r="A397" s="129" t="s">
        <v>21</v>
      </c>
      <c r="B397" s="130"/>
      <c r="C397" s="21">
        <v>633009</v>
      </c>
      <c r="D397" s="118" t="s">
        <v>234</v>
      </c>
      <c r="E397" s="238">
        <v>100</v>
      </c>
      <c r="F397" s="238"/>
      <c r="G397" s="238"/>
      <c r="H397" s="226">
        <f t="shared" si="99"/>
        <v>100</v>
      </c>
    </row>
    <row r="398" spans="1:8" x14ac:dyDescent="0.25">
      <c r="A398" s="129" t="s">
        <v>21</v>
      </c>
      <c r="B398" s="130"/>
      <c r="C398" s="21">
        <v>633016</v>
      </c>
      <c r="D398" s="118" t="s">
        <v>233</v>
      </c>
      <c r="E398" s="238">
        <v>100</v>
      </c>
      <c r="F398" s="238"/>
      <c r="G398" s="238"/>
      <c r="H398" s="226">
        <f t="shared" si="99"/>
        <v>100</v>
      </c>
    </row>
    <row r="399" spans="1:8" ht="15.75" x14ac:dyDescent="0.25">
      <c r="A399" s="131"/>
      <c r="B399" s="132"/>
      <c r="C399" s="102"/>
      <c r="D399" s="119" t="s">
        <v>206</v>
      </c>
      <c r="E399" s="235">
        <f>SUM(E394:E398)</f>
        <v>2400</v>
      </c>
      <c r="F399" s="235">
        <f>SUM(F394:F398)</f>
        <v>0</v>
      </c>
      <c r="G399" s="235">
        <f>SUM(G394:G398)</f>
        <v>0</v>
      </c>
      <c r="H399" s="235">
        <f>SUM(H394:H398)</f>
        <v>2400</v>
      </c>
    </row>
    <row r="400" spans="1:8" x14ac:dyDescent="0.25">
      <c r="A400" s="129" t="s">
        <v>21</v>
      </c>
      <c r="B400" s="130"/>
      <c r="C400" s="21">
        <v>635004</v>
      </c>
      <c r="D400" s="118" t="s">
        <v>235</v>
      </c>
      <c r="E400" s="238">
        <v>100</v>
      </c>
      <c r="F400" s="238"/>
      <c r="G400" s="238"/>
      <c r="H400" s="226">
        <f t="shared" ref="H400:H406" si="100">E400+F400+G400</f>
        <v>100</v>
      </c>
    </row>
    <row r="401" spans="1:8" x14ac:dyDescent="0.25">
      <c r="A401" s="129" t="s">
        <v>21</v>
      </c>
      <c r="B401" s="130"/>
      <c r="C401" s="21">
        <v>636006</v>
      </c>
      <c r="D401" s="118" t="s">
        <v>449</v>
      </c>
      <c r="E401" s="238">
        <v>400</v>
      </c>
      <c r="F401" s="238"/>
      <c r="G401" s="238"/>
      <c r="H401" s="226">
        <f t="shared" si="100"/>
        <v>400</v>
      </c>
    </row>
    <row r="402" spans="1:8" x14ac:dyDescent="0.25">
      <c r="A402" s="129" t="s">
        <v>21</v>
      </c>
      <c r="B402" s="130"/>
      <c r="C402" s="21">
        <v>637001</v>
      </c>
      <c r="D402" s="118" t="s">
        <v>236</v>
      </c>
      <c r="E402" s="238">
        <v>150</v>
      </c>
      <c r="F402" s="238"/>
      <c r="G402" s="238"/>
      <c r="H402" s="226">
        <f t="shared" si="100"/>
        <v>150</v>
      </c>
    </row>
    <row r="403" spans="1:8" x14ac:dyDescent="0.25">
      <c r="A403" s="129" t="s">
        <v>21</v>
      </c>
      <c r="B403" s="130"/>
      <c r="C403" s="21">
        <v>637004</v>
      </c>
      <c r="D403" s="118" t="s">
        <v>433</v>
      </c>
      <c r="E403" s="238">
        <v>800</v>
      </c>
      <c r="F403" s="238"/>
      <c r="G403" s="238"/>
      <c r="H403" s="226">
        <f t="shared" si="100"/>
        <v>800</v>
      </c>
    </row>
    <row r="404" spans="1:8" x14ac:dyDescent="0.25">
      <c r="A404" s="129" t="s">
        <v>21</v>
      </c>
      <c r="B404" s="130"/>
      <c r="C404" s="21">
        <v>637012</v>
      </c>
      <c r="D404" s="118" t="s">
        <v>237</v>
      </c>
      <c r="E404" s="238">
        <v>150</v>
      </c>
      <c r="F404" s="238"/>
      <c r="G404" s="238"/>
      <c r="H404" s="226">
        <f t="shared" si="100"/>
        <v>150</v>
      </c>
    </row>
    <row r="405" spans="1:8" x14ac:dyDescent="0.25">
      <c r="A405" s="129" t="s">
        <v>21</v>
      </c>
      <c r="B405" s="130"/>
      <c r="C405" s="21">
        <v>637014</v>
      </c>
      <c r="D405" s="118" t="s">
        <v>195</v>
      </c>
      <c r="E405" s="238">
        <v>400</v>
      </c>
      <c r="F405" s="238"/>
      <c r="G405" s="238"/>
      <c r="H405" s="226">
        <f t="shared" si="100"/>
        <v>400</v>
      </c>
    </row>
    <row r="406" spans="1:8" x14ac:dyDescent="0.25">
      <c r="A406" s="129" t="s">
        <v>21</v>
      </c>
      <c r="B406" s="130"/>
      <c r="C406" s="21">
        <v>637016</v>
      </c>
      <c r="D406" s="70" t="s">
        <v>148</v>
      </c>
      <c r="E406" s="238">
        <v>150</v>
      </c>
      <c r="F406" s="238"/>
      <c r="G406" s="238"/>
      <c r="H406" s="226">
        <f t="shared" si="100"/>
        <v>150</v>
      </c>
    </row>
    <row r="407" spans="1:8" ht="15.75" x14ac:dyDescent="0.25">
      <c r="A407" s="7"/>
      <c r="B407" s="133"/>
      <c r="C407" s="7"/>
      <c r="D407" s="127" t="s">
        <v>288</v>
      </c>
      <c r="E407" s="235">
        <f>SUM(E400:E406)</f>
        <v>2150</v>
      </c>
      <c r="F407" s="235">
        <f>SUM(F400:F406)</f>
        <v>0</v>
      </c>
      <c r="G407" s="235">
        <f>SUM(G400:G406)</f>
        <v>0</v>
      </c>
      <c r="H407" s="235">
        <f>SUM(H400:H406)</f>
        <v>2150</v>
      </c>
    </row>
    <row r="408" spans="1:8" ht="15.75" x14ac:dyDescent="0.25">
      <c r="A408" s="61">
        <v>111</v>
      </c>
      <c r="B408" s="61"/>
      <c r="C408" s="128" t="s">
        <v>232</v>
      </c>
      <c r="D408" s="117" t="s">
        <v>352</v>
      </c>
      <c r="E408" s="255">
        <f>SUM(E409:E409)</f>
        <v>2000</v>
      </c>
      <c r="F408" s="255">
        <f>SUM(F409:F409)</f>
        <v>0</v>
      </c>
      <c r="G408" s="255">
        <f>SUM(G409:G409)</f>
        <v>0</v>
      </c>
      <c r="H408" s="255">
        <f>SUM(H409:H409)</f>
        <v>2000</v>
      </c>
    </row>
    <row r="409" spans="1:8" x14ac:dyDescent="0.25">
      <c r="A409" s="129">
        <v>111</v>
      </c>
      <c r="B409" s="21"/>
      <c r="C409" s="21">
        <v>611000</v>
      </c>
      <c r="D409" s="118" t="s">
        <v>530</v>
      </c>
      <c r="E409" s="259">
        <v>2000</v>
      </c>
      <c r="F409" s="226"/>
      <c r="G409" s="292"/>
      <c r="H409" s="226">
        <f>SUM(E409:G409)</f>
        <v>2000</v>
      </c>
    </row>
    <row r="410" spans="1:8" x14ac:dyDescent="0.25">
      <c r="A410" s="53" t="s">
        <v>10</v>
      </c>
      <c r="B410" s="53" t="s">
        <v>0</v>
      </c>
      <c r="C410" s="53" t="s">
        <v>1</v>
      </c>
      <c r="D410" s="53" t="s">
        <v>2</v>
      </c>
      <c r="E410" s="221" t="s">
        <v>465</v>
      </c>
      <c r="F410" s="221" t="s">
        <v>466</v>
      </c>
      <c r="G410" s="221" t="s">
        <v>467</v>
      </c>
      <c r="H410" s="221" t="s">
        <v>428</v>
      </c>
    </row>
    <row r="411" spans="1:8" ht="15.75" x14ac:dyDescent="0.25">
      <c r="A411" s="302">
        <v>10</v>
      </c>
      <c r="B411" s="303"/>
      <c r="C411" s="303"/>
      <c r="D411" s="304" t="s">
        <v>457</v>
      </c>
      <c r="E411" s="305">
        <f>E422+E433+E438+E440</f>
        <v>31307</v>
      </c>
      <c r="F411" s="305">
        <f t="shared" ref="F411:G411" si="101">F422+F433+F438+F440</f>
        <v>0</v>
      </c>
      <c r="G411" s="305">
        <f t="shared" si="101"/>
        <v>0</v>
      </c>
      <c r="H411" s="305">
        <f>SUM(E411:G411)</f>
        <v>31307</v>
      </c>
    </row>
    <row r="412" spans="1:8" ht="15.75" x14ac:dyDescent="0.25">
      <c r="A412" s="65"/>
      <c r="B412" s="7"/>
      <c r="C412" s="189" t="s">
        <v>238</v>
      </c>
      <c r="D412" s="93" t="s">
        <v>366</v>
      </c>
      <c r="E412" s="263"/>
      <c r="F412" s="263"/>
      <c r="G412" s="263"/>
      <c r="H412" s="263"/>
    </row>
    <row r="413" spans="1:8" ht="15.75" x14ac:dyDescent="0.25">
      <c r="A413" s="21">
        <v>111</v>
      </c>
      <c r="B413" s="2"/>
      <c r="C413" s="21">
        <v>611000</v>
      </c>
      <c r="D413" s="46" t="s">
        <v>512</v>
      </c>
      <c r="E413" s="315">
        <v>13920</v>
      </c>
      <c r="F413" s="264"/>
      <c r="G413" s="264"/>
      <c r="H413" s="226">
        <f>SUM(E413:G413)</f>
        <v>13920</v>
      </c>
    </row>
    <row r="414" spans="1:8" ht="15.75" x14ac:dyDescent="0.25">
      <c r="A414" s="21">
        <v>111</v>
      </c>
      <c r="B414" s="2"/>
      <c r="C414" s="21">
        <v>623000</v>
      </c>
      <c r="D414" s="46" t="s">
        <v>514</v>
      </c>
      <c r="E414" s="315">
        <v>1392</v>
      </c>
      <c r="F414" s="264"/>
      <c r="G414" s="264"/>
      <c r="H414" s="226">
        <f t="shared" ref="H414:H421" si="102">SUM(E414:G414)</f>
        <v>1392</v>
      </c>
    </row>
    <row r="415" spans="1:8" ht="15.75" x14ac:dyDescent="0.25">
      <c r="A415" s="21">
        <v>111</v>
      </c>
      <c r="B415" s="2"/>
      <c r="C415" s="21">
        <v>625001</v>
      </c>
      <c r="D415" s="46" t="s">
        <v>515</v>
      </c>
      <c r="E415" s="315">
        <v>195</v>
      </c>
      <c r="F415" s="264"/>
      <c r="G415" s="264"/>
      <c r="H415" s="226">
        <f t="shared" si="102"/>
        <v>195</v>
      </c>
    </row>
    <row r="416" spans="1:8" ht="15.75" x14ac:dyDescent="0.25">
      <c r="A416" s="21">
        <v>111</v>
      </c>
      <c r="B416" s="2"/>
      <c r="C416" s="21">
        <v>625002</v>
      </c>
      <c r="D416" s="46" t="s">
        <v>516</v>
      </c>
      <c r="E416" s="315">
        <v>2230</v>
      </c>
      <c r="F416" s="264"/>
      <c r="G416" s="264"/>
      <c r="H416" s="226">
        <f t="shared" si="102"/>
        <v>2230</v>
      </c>
    </row>
    <row r="417" spans="1:8" ht="15.75" x14ac:dyDescent="0.25">
      <c r="A417" s="21">
        <v>111</v>
      </c>
      <c r="B417" s="2"/>
      <c r="C417" s="21">
        <v>625003</v>
      </c>
      <c r="D417" s="46" t="s">
        <v>517</v>
      </c>
      <c r="E417" s="315">
        <v>111</v>
      </c>
      <c r="F417" s="264"/>
      <c r="G417" s="264"/>
      <c r="H417" s="226">
        <f t="shared" si="102"/>
        <v>111</v>
      </c>
    </row>
    <row r="418" spans="1:8" ht="15.75" x14ac:dyDescent="0.25">
      <c r="A418" s="21">
        <v>111</v>
      </c>
      <c r="B418" s="2"/>
      <c r="C418" s="21">
        <v>625004</v>
      </c>
      <c r="D418" s="46" t="s">
        <v>518</v>
      </c>
      <c r="E418" s="315">
        <v>418</v>
      </c>
      <c r="F418" s="264"/>
      <c r="G418" s="264"/>
      <c r="H418" s="226">
        <f t="shared" si="102"/>
        <v>418</v>
      </c>
    </row>
    <row r="419" spans="1:8" ht="15.75" x14ac:dyDescent="0.25">
      <c r="A419" s="21">
        <v>111</v>
      </c>
      <c r="B419" s="2"/>
      <c r="C419" s="21">
        <v>625005</v>
      </c>
      <c r="D419" s="46" t="s">
        <v>519</v>
      </c>
      <c r="E419" s="315">
        <v>140</v>
      </c>
      <c r="F419" s="264"/>
      <c r="G419" s="264"/>
      <c r="H419" s="226">
        <f t="shared" si="102"/>
        <v>140</v>
      </c>
    </row>
    <row r="420" spans="1:8" ht="15.75" x14ac:dyDescent="0.25">
      <c r="A420" s="21">
        <v>111</v>
      </c>
      <c r="B420" s="2"/>
      <c r="C420" s="21">
        <v>625007</v>
      </c>
      <c r="D420" s="64" t="s">
        <v>520</v>
      </c>
      <c r="E420" s="315">
        <v>662</v>
      </c>
      <c r="F420" s="264"/>
      <c r="G420" s="264"/>
      <c r="H420" s="226">
        <f t="shared" si="102"/>
        <v>662</v>
      </c>
    </row>
    <row r="421" spans="1:8" ht="15.75" x14ac:dyDescent="0.25">
      <c r="A421" s="21">
        <v>111</v>
      </c>
      <c r="B421" s="2"/>
      <c r="C421" s="21">
        <v>627000</v>
      </c>
      <c r="D421" s="326" t="s">
        <v>524</v>
      </c>
      <c r="E421" s="264"/>
      <c r="F421" s="264"/>
      <c r="G421" s="264"/>
      <c r="H421" s="226">
        <f t="shared" si="102"/>
        <v>0</v>
      </c>
    </row>
    <row r="422" spans="1:8" ht="15.75" x14ac:dyDescent="0.25">
      <c r="A422" s="65"/>
      <c r="B422" s="7"/>
      <c r="C422" s="65"/>
      <c r="D422" s="93" t="s">
        <v>165</v>
      </c>
      <c r="E422" s="263">
        <f>SUM(E413:E421)</f>
        <v>19068</v>
      </c>
      <c r="F422" s="263">
        <f>SUM(F413:F421)</f>
        <v>0</v>
      </c>
      <c r="G422" s="263">
        <f>SUM(G413:G421)</f>
        <v>0</v>
      </c>
      <c r="H422" s="263">
        <f>SUM(H413:H421)</f>
        <v>19068</v>
      </c>
    </row>
    <row r="423" spans="1:8" ht="15.75" x14ac:dyDescent="0.25">
      <c r="A423" s="86"/>
      <c r="B423" s="61"/>
      <c r="C423" s="86"/>
      <c r="D423" s="88" t="s">
        <v>468</v>
      </c>
      <c r="E423" s="301">
        <f t="shared" ref="E423:G423" si="103">E433+E438+E440</f>
        <v>12239</v>
      </c>
      <c r="F423" s="301">
        <f t="shared" si="103"/>
        <v>0</v>
      </c>
      <c r="G423" s="301">
        <f t="shared" si="103"/>
        <v>0</v>
      </c>
      <c r="H423" s="301">
        <f>H433+H438+H440</f>
        <v>12239</v>
      </c>
    </row>
    <row r="424" spans="1:8" ht="15.75" x14ac:dyDescent="0.25">
      <c r="A424" s="21" t="s">
        <v>364</v>
      </c>
      <c r="B424" s="2"/>
      <c r="C424" s="21">
        <v>611000</v>
      </c>
      <c r="D424" s="46" t="s">
        <v>512</v>
      </c>
      <c r="E424" s="316">
        <v>6960</v>
      </c>
      <c r="F424" s="227"/>
      <c r="G424" s="227"/>
      <c r="H424" s="226">
        <f>E424+F424+G424</f>
        <v>6960</v>
      </c>
    </row>
    <row r="425" spans="1:8" ht="15.75" x14ac:dyDescent="0.25">
      <c r="A425" s="21" t="s">
        <v>364</v>
      </c>
      <c r="B425" s="2"/>
      <c r="C425" s="21">
        <v>623000</v>
      </c>
      <c r="D425" s="46" t="s">
        <v>514</v>
      </c>
      <c r="E425" s="316">
        <v>696</v>
      </c>
      <c r="F425" s="227"/>
      <c r="G425" s="227"/>
      <c r="H425" s="226">
        <f t="shared" ref="H425:H432" si="104">E425+F425+G425</f>
        <v>696</v>
      </c>
    </row>
    <row r="426" spans="1:8" ht="15.75" x14ac:dyDescent="0.25">
      <c r="A426" s="21" t="s">
        <v>364</v>
      </c>
      <c r="B426" s="2"/>
      <c r="C426" s="21">
        <v>625001</v>
      </c>
      <c r="D426" s="46" t="s">
        <v>515</v>
      </c>
      <c r="E426" s="316">
        <v>98</v>
      </c>
      <c r="F426" s="227"/>
      <c r="G426" s="227"/>
      <c r="H426" s="226">
        <f t="shared" si="104"/>
        <v>98</v>
      </c>
    </row>
    <row r="427" spans="1:8" ht="15.75" x14ac:dyDescent="0.25">
      <c r="A427" s="21" t="s">
        <v>364</v>
      </c>
      <c r="B427" s="2"/>
      <c r="C427" s="21">
        <v>625002</v>
      </c>
      <c r="D427" s="46" t="s">
        <v>516</v>
      </c>
      <c r="E427" s="316">
        <v>1114</v>
      </c>
      <c r="F427" s="227"/>
      <c r="G427" s="227"/>
      <c r="H427" s="226">
        <f t="shared" si="104"/>
        <v>1114</v>
      </c>
    </row>
    <row r="428" spans="1:8" ht="15.75" x14ac:dyDescent="0.25">
      <c r="A428" s="21" t="s">
        <v>364</v>
      </c>
      <c r="B428" s="2"/>
      <c r="C428" s="21">
        <v>625003</v>
      </c>
      <c r="D428" s="46" t="s">
        <v>517</v>
      </c>
      <c r="E428" s="316">
        <v>56</v>
      </c>
      <c r="F428" s="227"/>
      <c r="G428" s="227"/>
      <c r="H428" s="226">
        <f t="shared" si="104"/>
        <v>56</v>
      </c>
    </row>
    <row r="429" spans="1:8" ht="15.75" x14ac:dyDescent="0.25">
      <c r="A429" s="21" t="s">
        <v>364</v>
      </c>
      <c r="B429" s="2"/>
      <c r="C429" s="21">
        <v>625004</v>
      </c>
      <c r="D429" s="46" t="s">
        <v>518</v>
      </c>
      <c r="E429" s="316">
        <v>209</v>
      </c>
      <c r="F429" s="227"/>
      <c r="G429" s="227"/>
      <c r="H429" s="226">
        <f t="shared" si="104"/>
        <v>209</v>
      </c>
    </row>
    <row r="430" spans="1:8" ht="15.75" x14ac:dyDescent="0.25">
      <c r="A430" s="21" t="s">
        <v>364</v>
      </c>
      <c r="B430" s="2"/>
      <c r="C430" s="21">
        <v>625005</v>
      </c>
      <c r="D430" s="46" t="s">
        <v>519</v>
      </c>
      <c r="E430" s="316">
        <v>70</v>
      </c>
      <c r="F430" s="227"/>
      <c r="G430" s="227"/>
      <c r="H430" s="226">
        <f t="shared" si="104"/>
        <v>70</v>
      </c>
    </row>
    <row r="431" spans="1:8" ht="15.75" x14ac:dyDescent="0.25">
      <c r="A431" s="21" t="s">
        <v>364</v>
      </c>
      <c r="B431" s="2"/>
      <c r="C431" s="21">
        <v>625007</v>
      </c>
      <c r="D431" s="64" t="s">
        <v>520</v>
      </c>
      <c r="E431" s="316">
        <v>331</v>
      </c>
      <c r="F431" s="227"/>
      <c r="G431" s="227"/>
      <c r="H431" s="226">
        <f t="shared" si="104"/>
        <v>331</v>
      </c>
    </row>
    <row r="432" spans="1:8" ht="15.75" x14ac:dyDescent="0.25">
      <c r="A432" s="21"/>
      <c r="B432" s="2"/>
      <c r="C432" s="21"/>
      <c r="D432" s="326"/>
      <c r="E432" s="316"/>
      <c r="F432" s="227"/>
      <c r="G432" s="227"/>
      <c r="H432" s="226">
        <f t="shared" si="104"/>
        <v>0</v>
      </c>
    </row>
    <row r="433" spans="1:8" ht="15.75" x14ac:dyDescent="0.25">
      <c r="A433" s="65"/>
      <c r="B433" s="7"/>
      <c r="C433" s="65"/>
      <c r="D433" s="66" t="s">
        <v>165</v>
      </c>
      <c r="E433" s="243">
        <f>SUM(E424:E432)</f>
        <v>9534</v>
      </c>
      <c r="F433" s="243">
        <f t="shared" ref="F433:H433" si="105">SUM(F424:F432)</f>
        <v>0</v>
      </c>
      <c r="G433" s="243">
        <f t="shared" si="105"/>
        <v>0</v>
      </c>
      <c r="H433" s="243">
        <f t="shared" si="105"/>
        <v>9534</v>
      </c>
    </row>
    <row r="434" spans="1:8" x14ac:dyDescent="0.25">
      <c r="A434" s="129">
        <v>111</v>
      </c>
      <c r="B434" s="130" t="s">
        <v>456</v>
      </c>
      <c r="C434" s="21">
        <v>637014</v>
      </c>
      <c r="D434" s="118" t="s">
        <v>195</v>
      </c>
      <c r="E434" s="238">
        <v>400</v>
      </c>
      <c r="F434" s="238"/>
      <c r="G434" s="238"/>
      <c r="H434" s="226">
        <f t="shared" ref="H434:H437" si="106">E434+F434+G434</f>
        <v>400</v>
      </c>
    </row>
    <row r="435" spans="1:8" x14ac:dyDescent="0.25">
      <c r="A435" s="129">
        <v>111</v>
      </c>
      <c r="B435" s="130" t="s">
        <v>456</v>
      </c>
      <c r="C435" s="21">
        <v>637016</v>
      </c>
      <c r="D435" s="70" t="s">
        <v>148</v>
      </c>
      <c r="E435" s="238">
        <v>120</v>
      </c>
      <c r="F435" s="238"/>
      <c r="G435" s="238"/>
      <c r="H435" s="226">
        <f t="shared" si="106"/>
        <v>120</v>
      </c>
    </row>
    <row r="436" spans="1:8" x14ac:dyDescent="0.25">
      <c r="A436" s="129" t="s">
        <v>364</v>
      </c>
      <c r="B436" s="130" t="s">
        <v>487</v>
      </c>
      <c r="C436" s="21">
        <v>637014</v>
      </c>
      <c r="D436" s="118" t="s">
        <v>195</v>
      </c>
      <c r="E436" s="226">
        <v>120</v>
      </c>
      <c r="F436" s="226"/>
      <c r="G436" s="226"/>
      <c r="H436" s="226">
        <f t="shared" si="106"/>
        <v>120</v>
      </c>
    </row>
    <row r="437" spans="1:8" x14ac:dyDescent="0.25">
      <c r="A437" s="129" t="s">
        <v>364</v>
      </c>
      <c r="B437" s="130" t="s">
        <v>487</v>
      </c>
      <c r="C437" s="21">
        <v>637016</v>
      </c>
      <c r="D437" s="70" t="s">
        <v>148</v>
      </c>
      <c r="E437" s="226">
        <v>65</v>
      </c>
      <c r="F437" s="226"/>
      <c r="G437" s="226"/>
      <c r="H437" s="226">
        <f t="shared" si="106"/>
        <v>65</v>
      </c>
    </row>
    <row r="438" spans="1:8" ht="15.75" x14ac:dyDescent="0.25">
      <c r="A438" s="65"/>
      <c r="B438" s="7"/>
      <c r="C438" s="65"/>
      <c r="D438" s="66" t="s">
        <v>150</v>
      </c>
      <c r="E438" s="243">
        <f>SUM(E434:E437)</f>
        <v>705</v>
      </c>
      <c r="F438" s="243">
        <f t="shared" ref="F438:H438" si="107">SUM(F434:F437)</f>
        <v>0</v>
      </c>
      <c r="G438" s="243">
        <f t="shared" si="107"/>
        <v>0</v>
      </c>
      <c r="H438" s="243">
        <f t="shared" si="107"/>
        <v>705</v>
      </c>
    </row>
    <row r="439" spans="1:8" x14ac:dyDescent="0.25">
      <c r="A439" s="37">
        <v>111</v>
      </c>
      <c r="B439" s="23"/>
      <c r="C439" s="37">
        <v>633006</v>
      </c>
      <c r="D439" s="95" t="s">
        <v>365</v>
      </c>
      <c r="E439" s="265">
        <v>2000</v>
      </c>
      <c r="F439" s="265"/>
      <c r="G439" s="265"/>
      <c r="H439" s="226">
        <f t="shared" ref="H439" si="108">E439+F439+G439</f>
        <v>2000</v>
      </c>
    </row>
    <row r="440" spans="1:8" ht="15" customHeight="1" x14ac:dyDescent="0.25">
      <c r="A440" s="65"/>
      <c r="B440" s="7"/>
      <c r="C440" s="65"/>
      <c r="D440" s="66" t="s">
        <v>365</v>
      </c>
      <c r="E440" s="243">
        <f>SUM(E439)</f>
        <v>2000</v>
      </c>
      <c r="F440" s="243">
        <f>SUM(F439)</f>
        <v>0</v>
      </c>
      <c r="G440" s="243">
        <f>SUM(G439)</f>
        <v>0</v>
      </c>
      <c r="H440" s="243">
        <f>SUM(H439)</f>
        <v>2000</v>
      </c>
    </row>
    <row r="441" spans="1:8" x14ac:dyDescent="0.25">
      <c r="A441" s="129"/>
      <c r="B441" s="130"/>
      <c r="C441" s="21"/>
      <c r="D441" s="118"/>
      <c r="E441" s="238"/>
      <c r="F441" s="238"/>
      <c r="G441" s="238"/>
      <c r="H441" s="226">
        <f t="shared" ref="H441:H442" si="109">E441+F441+G441</f>
        <v>0</v>
      </c>
    </row>
    <row r="442" spans="1:8" x14ac:dyDescent="0.25">
      <c r="A442" s="129"/>
      <c r="B442" s="130"/>
      <c r="C442" s="21"/>
      <c r="D442" s="70"/>
      <c r="E442" s="238"/>
      <c r="F442" s="238"/>
      <c r="G442" s="238"/>
      <c r="H442" s="226">
        <f t="shared" si="109"/>
        <v>0</v>
      </c>
    </row>
    <row r="443" spans="1:8" ht="18.75" x14ac:dyDescent="0.3">
      <c r="A443" s="54" t="s">
        <v>239</v>
      </c>
      <c r="B443" s="11"/>
      <c r="C443" s="12"/>
      <c r="D443" s="31"/>
      <c r="E443" s="220">
        <f>E445+E448+E453+E460+E466+E471+E473+E476+E463</f>
        <v>1416946</v>
      </c>
      <c r="F443" s="220">
        <f>F445+F448+F453+F460+F466+F471+F473+F476+F463</f>
        <v>0</v>
      </c>
      <c r="G443" s="220">
        <f>G445+G448+G453+G460+G466+G471+G473+G476+G463</f>
        <v>0</v>
      </c>
      <c r="H443" s="220">
        <f>H445+H448+H453+H460+H466+H471+H473+H476+H463</f>
        <v>1416946</v>
      </c>
    </row>
    <row r="444" spans="1:8" x14ac:dyDescent="0.25">
      <c r="A444" s="53" t="s">
        <v>10</v>
      </c>
      <c r="B444" s="53" t="s">
        <v>0</v>
      </c>
      <c r="C444" s="53" t="s">
        <v>1</v>
      </c>
      <c r="D444" s="53" t="s">
        <v>2</v>
      </c>
      <c r="E444" s="221" t="s">
        <v>465</v>
      </c>
      <c r="F444" s="221" t="s">
        <v>466</v>
      </c>
      <c r="G444" s="221" t="s">
        <v>467</v>
      </c>
      <c r="H444" s="221" t="s">
        <v>428</v>
      </c>
    </row>
    <row r="445" spans="1:8" ht="15.75" x14ac:dyDescent="0.25">
      <c r="A445" s="135"/>
      <c r="B445" s="136"/>
      <c r="C445" s="137" t="s">
        <v>240</v>
      </c>
      <c r="D445" s="138" t="s">
        <v>241</v>
      </c>
      <c r="E445" s="266">
        <f>SUM(E446:E447)</f>
        <v>40000</v>
      </c>
      <c r="F445" s="266">
        <f t="shared" ref="F445:H445" si="110">SUM(F446:F447)</f>
        <v>0</v>
      </c>
      <c r="G445" s="266">
        <f t="shared" si="110"/>
        <v>0</v>
      </c>
      <c r="H445" s="266">
        <f t="shared" si="110"/>
        <v>40000</v>
      </c>
    </row>
    <row r="446" spans="1:8" ht="15.75" x14ac:dyDescent="0.25">
      <c r="A446" s="114">
        <v>41</v>
      </c>
      <c r="B446" s="169"/>
      <c r="C446" s="179">
        <v>711001</v>
      </c>
      <c r="D446" s="32" t="s">
        <v>413</v>
      </c>
      <c r="E446" s="230">
        <v>25000</v>
      </c>
      <c r="F446" s="230"/>
      <c r="G446" s="230"/>
      <c r="H446" s="226">
        <f t="shared" ref="H446:H447" si="111">E446+F446+G446</f>
        <v>25000</v>
      </c>
    </row>
    <row r="447" spans="1:8" x14ac:dyDescent="0.25">
      <c r="A447" s="139">
        <v>41</v>
      </c>
      <c r="B447" s="99"/>
      <c r="C447" s="139">
        <v>716000</v>
      </c>
      <c r="D447" s="32" t="s">
        <v>412</v>
      </c>
      <c r="E447" s="267">
        <v>15000</v>
      </c>
      <c r="F447" s="267"/>
      <c r="G447" s="267"/>
      <c r="H447" s="226">
        <f t="shared" si="111"/>
        <v>15000</v>
      </c>
    </row>
    <row r="448" spans="1:8" ht="15.75" x14ac:dyDescent="0.25">
      <c r="A448" s="140"/>
      <c r="B448" s="136"/>
      <c r="C448" s="137" t="s">
        <v>162</v>
      </c>
      <c r="D448" s="141" t="s">
        <v>302</v>
      </c>
      <c r="E448" s="266">
        <f>SUM(E449:E452)</f>
        <v>12500</v>
      </c>
      <c r="F448" s="266">
        <f t="shared" ref="F448" si="112">SUM(F449:F450)</f>
        <v>0</v>
      </c>
      <c r="G448" s="266">
        <f>SUM(G449:G452)</f>
        <v>0</v>
      </c>
      <c r="H448" s="266">
        <f>SUM(H449:H452)</f>
        <v>12500</v>
      </c>
    </row>
    <row r="449" spans="1:8" x14ac:dyDescent="0.25">
      <c r="A449" s="21"/>
      <c r="B449" s="99"/>
      <c r="C449" s="21"/>
      <c r="D449" s="19"/>
      <c r="E449" s="274"/>
      <c r="F449" s="226"/>
      <c r="G449" s="226"/>
      <c r="H449" s="226">
        <f t="shared" ref="H449:H450" si="113">E449+F449+G449</f>
        <v>0</v>
      </c>
    </row>
    <row r="450" spans="1:8" x14ac:dyDescent="0.25">
      <c r="A450" s="21">
        <v>41</v>
      </c>
      <c r="B450" s="99"/>
      <c r="C450" s="21">
        <v>717001</v>
      </c>
      <c r="D450" s="19" t="s">
        <v>317</v>
      </c>
      <c r="E450" s="274">
        <v>10000</v>
      </c>
      <c r="F450" s="226"/>
      <c r="G450" s="226"/>
      <c r="H450" s="226">
        <f t="shared" si="113"/>
        <v>10000</v>
      </c>
    </row>
    <row r="451" spans="1:8" x14ac:dyDescent="0.25">
      <c r="A451" s="21">
        <v>41</v>
      </c>
      <c r="B451" s="99"/>
      <c r="C451" s="37" t="s">
        <v>461</v>
      </c>
      <c r="D451" s="19" t="s">
        <v>460</v>
      </c>
      <c r="E451" s="274">
        <v>2500</v>
      </c>
      <c r="F451" s="226"/>
      <c r="G451" s="226"/>
      <c r="H451" s="226">
        <f>SUM(E451:G451)</f>
        <v>2500</v>
      </c>
    </row>
    <row r="452" spans="1:8" x14ac:dyDescent="0.25">
      <c r="A452" s="21"/>
      <c r="B452" s="99"/>
      <c r="C452" s="37"/>
      <c r="D452" s="19"/>
      <c r="E452" s="274"/>
      <c r="F452" s="226"/>
      <c r="G452" s="226"/>
      <c r="H452" s="226">
        <f>SUM(E452:G452)</f>
        <v>0</v>
      </c>
    </row>
    <row r="453" spans="1:8" ht="15.75" x14ac:dyDescent="0.25">
      <c r="A453" s="140"/>
      <c r="B453" s="136"/>
      <c r="C453" s="137" t="s">
        <v>177</v>
      </c>
      <c r="D453" s="141" t="s">
        <v>178</v>
      </c>
      <c r="E453" s="266">
        <f>SUM(E454:E459)</f>
        <v>573706</v>
      </c>
      <c r="F453" s="266">
        <f t="shared" ref="F453:H453" si="114">SUM(F454:F459)</f>
        <v>0</v>
      </c>
      <c r="G453" s="266">
        <f t="shared" si="114"/>
        <v>0</v>
      </c>
      <c r="H453" s="266">
        <f t="shared" si="114"/>
        <v>573706</v>
      </c>
    </row>
    <row r="454" spans="1:8" x14ac:dyDescent="0.25">
      <c r="A454" s="37">
        <v>111</v>
      </c>
      <c r="B454" s="169"/>
      <c r="C454" s="179">
        <v>717001</v>
      </c>
      <c r="D454" s="23" t="s">
        <v>375</v>
      </c>
      <c r="E454" s="274">
        <v>277052</v>
      </c>
      <c r="F454" s="230"/>
      <c r="G454" s="256"/>
      <c r="H454" s="226">
        <f t="shared" ref="H454:H459" si="115">E454+F454+G454</f>
        <v>277052</v>
      </c>
    </row>
    <row r="455" spans="1:8" x14ac:dyDescent="0.25">
      <c r="A455" s="37">
        <v>41</v>
      </c>
      <c r="B455" s="169"/>
      <c r="C455" s="179">
        <v>717001</v>
      </c>
      <c r="D455" s="23" t="s">
        <v>378</v>
      </c>
      <c r="E455" s="274">
        <v>15000</v>
      </c>
      <c r="F455" s="230"/>
      <c r="G455" s="256"/>
      <c r="H455" s="226">
        <f t="shared" si="115"/>
        <v>15000</v>
      </c>
    </row>
    <row r="456" spans="1:8" x14ac:dyDescent="0.25">
      <c r="A456" s="37">
        <v>111</v>
      </c>
      <c r="B456" s="169"/>
      <c r="C456" s="179">
        <v>717001</v>
      </c>
      <c r="D456" s="48" t="s">
        <v>469</v>
      </c>
      <c r="E456" s="319">
        <v>188100</v>
      </c>
      <c r="F456" s="230"/>
      <c r="G456" s="256"/>
      <c r="H456" s="226">
        <f t="shared" si="115"/>
        <v>188100</v>
      </c>
    </row>
    <row r="457" spans="1:8" x14ac:dyDescent="0.25">
      <c r="A457" s="37">
        <v>41</v>
      </c>
      <c r="B457" s="169"/>
      <c r="C457" s="179">
        <v>717001</v>
      </c>
      <c r="D457" s="48" t="s">
        <v>488</v>
      </c>
      <c r="E457" s="319">
        <v>9900</v>
      </c>
      <c r="F457" s="230"/>
      <c r="G457" s="256"/>
      <c r="H457" s="226">
        <f t="shared" si="115"/>
        <v>9900</v>
      </c>
    </row>
    <row r="458" spans="1:8" x14ac:dyDescent="0.25">
      <c r="A458" s="37">
        <v>111</v>
      </c>
      <c r="B458" s="169"/>
      <c r="C458" s="317">
        <v>714004</v>
      </c>
      <c r="D458" s="48" t="s">
        <v>495</v>
      </c>
      <c r="E458" s="319">
        <v>79471</v>
      </c>
      <c r="F458" s="230"/>
      <c r="G458" s="256"/>
      <c r="H458" s="226">
        <f t="shared" si="115"/>
        <v>79471</v>
      </c>
    </row>
    <row r="459" spans="1:8" x14ac:dyDescent="0.25">
      <c r="A459" s="37">
        <v>41</v>
      </c>
      <c r="B459" s="169"/>
      <c r="C459" s="317">
        <v>714004</v>
      </c>
      <c r="D459" s="48" t="s">
        <v>500</v>
      </c>
      <c r="E459" s="319">
        <v>4183</v>
      </c>
      <c r="F459" s="230"/>
      <c r="G459" s="256"/>
      <c r="H459" s="226">
        <f t="shared" si="115"/>
        <v>4183</v>
      </c>
    </row>
    <row r="460" spans="1:8" ht="15.75" x14ac:dyDescent="0.25">
      <c r="A460" s="140"/>
      <c r="B460" s="136"/>
      <c r="C460" s="191" t="s">
        <v>197</v>
      </c>
      <c r="D460" s="141" t="s">
        <v>353</v>
      </c>
      <c r="E460" s="275">
        <f>SUM(E461:E462)</f>
        <v>0</v>
      </c>
      <c r="F460" s="275">
        <f t="shared" ref="F460:H460" si="116">SUM(F461:F462)</f>
        <v>0</v>
      </c>
      <c r="G460" s="275">
        <f t="shared" si="116"/>
        <v>0</v>
      </c>
      <c r="H460" s="275">
        <f t="shared" si="116"/>
        <v>0</v>
      </c>
    </row>
    <row r="461" spans="1:8" x14ac:dyDescent="0.25">
      <c r="A461" s="37"/>
      <c r="B461" s="169"/>
      <c r="C461" s="179"/>
      <c r="D461" s="23"/>
      <c r="E461" s="265">
        <v>0</v>
      </c>
      <c r="F461" s="230"/>
      <c r="G461" s="256"/>
      <c r="H461" s="226">
        <f t="shared" ref="H461" si="117">E461+F461+G461</f>
        <v>0</v>
      </c>
    </row>
    <row r="462" spans="1:8" x14ac:dyDescent="0.25">
      <c r="A462" s="37"/>
      <c r="B462" s="169"/>
      <c r="C462" s="179"/>
      <c r="D462" s="23"/>
      <c r="E462" s="265"/>
      <c r="F462" s="230"/>
      <c r="G462" s="265"/>
      <c r="H462" s="226">
        <f t="shared" ref="H462:H465" si="118">E462+F462+G462</f>
        <v>0</v>
      </c>
    </row>
    <row r="463" spans="1:8" ht="15.75" x14ac:dyDescent="0.25">
      <c r="A463" s="140"/>
      <c r="B463" s="136"/>
      <c r="C463" s="318" t="s">
        <v>502</v>
      </c>
      <c r="D463" s="141" t="s">
        <v>503</v>
      </c>
      <c r="E463" s="275">
        <f>SUM(E464:E465)</f>
        <v>330000</v>
      </c>
      <c r="F463" s="275">
        <f t="shared" ref="F463:G463" si="119">SUM(F464:F465)</f>
        <v>0</v>
      </c>
      <c r="G463" s="275">
        <f t="shared" si="119"/>
        <v>0</v>
      </c>
      <c r="H463" s="275">
        <f t="shared" si="118"/>
        <v>330000</v>
      </c>
    </row>
    <row r="464" spans="1:8" x14ac:dyDescent="0.25">
      <c r="A464" s="37">
        <v>111</v>
      </c>
      <c r="B464" s="169"/>
      <c r="C464" s="179">
        <v>717002</v>
      </c>
      <c r="D464" s="23" t="s">
        <v>504</v>
      </c>
      <c r="E464" s="265">
        <v>300000</v>
      </c>
      <c r="F464" s="230"/>
      <c r="G464" s="256"/>
      <c r="H464" s="226">
        <f t="shared" si="118"/>
        <v>300000</v>
      </c>
    </row>
    <row r="465" spans="1:8" x14ac:dyDescent="0.25">
      <c r="A465" s="37">
        <v>41</v>
      </c>
      <c r="B465" s="169"/>
      <c r="C465" s="179">
        <v>717002</v>
      </c>
      <c r="D465" s="23" t="s">
        <v>505</v>
      </c>
      <c r="E465" s="265">
        <v>30000</v>
      </c>
      <c r="F465" s="230"/>
      <c r="G465" s="256"/>
      <c r="H465" s="226">
        <f t="shared" si="118"/>
        <v>30000</v>
      </c>
    </row>
    <row r="466" spans="1:8" ht="15.75" x14ac:dyDescent="0.25">
      <c r="A466" s="190"/>
      <c r="B466" s="136"/>
      <c r="C466" s="137" t="s">
        <v>193</v>
      </c>
      <c r="D466" s="141" t="s">
        <v>367</v>
      </c>
      <c r="E466" s="275">
        <f>SUM(E467:E470)</f>
        <v>0</v>
      </c>
      <c r="F466" s="275">
        <f t="shared" ref="F466:H466" si="120">SUM(F467:F470)</f>
        <v>0</v>
      </c>
      <c r="G466" s="275">
        <f t="shared" si="120"/>
        <v>0</v>
      </c>
      <c r="H466" s="275">
        <f t="shared" si="120"/>
        <v>0</v>
      </c>
    </row>
    <row r="467" spans="1:8" x14ac:dyDescent="0.25">
      <c r="A467" s="37">
        <v>41</v>
      </c>
      <c r="B467" s="169"/>
      <c r="C467" s="37">
        <v>717001</v>
      </c>
      <c r="D467" s="23" t="s">
        <v>368</v>
      </c>
      <c r="E467" s="268"/>
      <c r="F467" s="231"/>
      <c r="G467" s="231"/>
      <c r="H467" s="226">
        <f t="shared" ref="H467:H470" si="121">E467+F467+G467</f>
        <v>0</v>
      </c>
    </row>
    <row r="468" spans="1:8" x14ac:dyDescent="0.25">
      <c r="A468" s="37">
        <v>111</v>
      </c>
      <c r="B468" s="197">
        <v>45</v>
      </c>
      <c r="C468" s="37">
        <v>717001</v>
      </c>
      <c r="D468" s="23" t="s">
        <v>381</v>
      </c>
      <c r="E468" s="268"/>
      <c r="F468" s="231"/>
      <c r="G468" s="231"/>
      <c r="H468" s="226">
        <f t="shared" si="121"/>
        <v>0</v>
      </c>
    </row>
    <row r="469" spans="1:8" x14ac:dyDescent="0.25">
      <c r="A469" s="37">
        <v>41</v>
      </c>
      <c r="B469" s="169"/>
      <c r="C469" s="37">
        <v>717001</v>
      </c>
      <c r="D469" s="23" t="s">
        <v>382</v>
      </c>
      <c r="E469" s="268"/>
      <c r="F469" s="231"/>
      <c r="G469" s="231"/>
      <c r="H469" s="226">
        <f t="shared" si="121"/>
        <v>0</v>
      </c>
    </row>
    <row r="470" spans="1:8" x14ac:dyDescent="0.25">
      <c r="A470" s="37">
        <v>41</v>
      </c>
      <c r="B470" s="169"/>
      <c r="C470" s="37">
        <v>717001</v>
      </c>
      <c r="D470" s="23" t="s">
        <v>369</v>
      </c>
      <c r="E470" s="268"/>
      <c r="F470" s="231"/>
      <c r="G470" s="231"/>
      <c r="H470" s="226">
        <f t="shared" si="121"/>
        <v>0</v>
      </c>
    </row>
    <row r="471" spans="1:8" ht="15.75" x14ac:dyDescent="0.25">
      <c r="A471" s="190"/>
      <c r="B471" s="136"/>
      <c r="C471" s="137" t="s">
        <v>220</v>
      </c>
      <c r="D471" s="141" t="s">
        <v>370</v>
      </c>
      <c r="E471" s="275">
        <f>E472</f>
        <v>0</v>
      </c>
      <c r="F471" s="275">
        <f t="shared" ref="F471:H471" si="122">F472</f>
        <v>0</v>
      </c>
      <c r="G471" s="275">
        <f t="shared" si="122"/>
        <v>0</v>
      </c>
      <c r="H471" s="275">
        <f t="shared" si="122"/>
        <v>0</v>
      </c>
    </row>
    <row r="472" spans="1:8" x14ac:dyDescent="0.25">
      <c r="A472" s="37">
        <v>41</v>
      </c>
      <c r="B472" s="169"/>
      <c r="C472" s="37">
        <v>717002</v>
      </c>
      <c r="D472" s="23" t="s">
        <v>371</v>
      </c>
      <c r="E472" s="268"/>
      <c r="F472" s="231"/>
      <c r="G472" s="231"/>
      <c r="H472" s="226">
        <f t="shared" ref="H472" si="123">E472+F472+G472</f>
        <v>0</v>
      </c>
    </row>
    <row r="473" spans="1:8" ht="15.75" x14ac:dyDescent="0.25">
      <c r="A473" s="190"/>
      <c r="B473" s="136"/>
      <c r="C473" s="137" t="s">
        <v>315</v>
      </c>
      <c r="D473" s="141" t="s">
        <v>316</v>
      </c>
      <c r="E473" s="275">
        <f>SUM(E474:E475)</f>
        <v>80000</v>
      </c>
      <c r="F473" s="275">
        <f t="shared" ref="F473:H473" si="124">SUM(F474:F475)</f>
        <v>0</v>
      </c>
      <c r="G473" s="275">
        <f t="shared" si="124"/>
        <v>0</v>
      </c>
      <c r="H473" s="275">
        <f t="shared" si="124"/>
        <v>80000</v>
      </c>
    </row>
    <row r="474" spans="1:8" x14ac:dyDescent="0.25">
      <c r="A474" s="37" t="s">
        <v>56</v>
      </c>
      <c r="B474" s="169"/>
      <c r="C474" s="37">
        <v>717002</v>
      </c>
      <c r="D474" s="23" t="s">
        <v>379</v>
      </c>
      <c r="E474" s="276">
        <v>75000</v>
      </c>
      <c r="F474" s="231"/>
      <c r="G474" s="231"/>
      <c r="H474" s="226">
        <f t="shared" ref="H474:H475" si="125">E474+F474+G474</f>
        <v>75000</v>
      </c>
    </row>
    <row r="475" spans="1:8" x14ac:dyDescent="0.25">
      <c r="A475" s="37">
        <v>41</v>
      </c>
      <c r="B475" s="169"/>
      <c r="C475" s="37">
        <v>717002</v>
      </c>
      <c r="D475" s="23" t="s">
        <v>424</v>
      </c>
      <c r="E475" s="276">
        <v>5000</v>
      </c>
      <c r="F475" s="231"/>
      <c r="G475" s="231"/>
      <c r="H475" s="226">
        <f t="shared" si="125"/>
        <v>5000</v>
      </c>
    </row>
    <row r="476" spans="1:8" ht="15.75" x14ac:dyDescent="0.25">
      <c r="A476" s="190"/>
      <c r="B476" s="136"/>
      <c r="C476" s="277" t="s">
        <v>425</v>
      </c>
      <c r="D476" s="141" t="s">
        <v>426</v>
      </c>
      <c r="E476" s="275">
        <f>SUM(E477:E480)</f>
        <v>380740</v>
      </c>
      <c r="F476" s="275">
        <f t="shared" ref="F476:H476" si="126">SUM(F477:F480)</f>
        <v>0</v>
      </c>
      <c r="G476" s="275">
        <f t="shared" si="126"/>
        <v>0</v>
      </c>
      <c r="H476" s="275">
        <f t="shared" si="126"/>
        <v>380740</v>
      </c>
    </row>
    <row r="477" spans="1:8" x14ac:dyDescent="0.25">
      <c r="A477" s="37">
        <v>111</v>
      </c>
      <c r="B477" s="169"/>
      <c r="C477" s="37">
        <v>712001</v>
      </c>
      <c r="D477" s="23" t="s">
        <v>475</v>
      </c>
      <c r="E477" s="276">
        <v>300000</v>
      </c>
      <c r="F477" s="231"/>
      <c r="G477" s="231"/>
      <c r="H477" s="231">
        <f>SUM(E477:G477)</f>
        <v>300000</v>
      </c>
    </row>
    <row r="478" spans="1:8" x14ac:dyDescent="0.25">
      <c r="A478" s="37">
        <v>41</v>
      </c>
      <c r="B478" s="169"/>
      <c r="C478" s="37">
        <v>712001</v>
      </c>
      <c r="D478" s="23" t="s">
        <v>489</v>
      </c>
      <c r="E478" s="276">
        <v>60000</v>
      </c>
      <c r="F478" s="231"/>
      <c r="G478" s="231"/>
      <c r="H478" s="231">
        <f>SUM(E478:G478)</f>
        <v>60000</v>
      </c>
    </row>
    <row r="479" spans="1:8" x14ac:dyDescent="0.25">
      <c r="A479" s="37">
        <v>111</v>
      </c>
      <c r="B479" s="169"/>
      <c r="C479" s="37">
        <v>719200</v>
      </c>
      <c r="D479" s="48" t="s">
        <v>498</v>
      </c>
      <c r="E479" s="276">
        <v>15740</v>
      </c>
      <c r="F479" s="231"/>
      <c r="G479" s="231"/>
      <c r="H479" s="231">
        <f>SUM(E479:G479)</f>
        <v>15740</v>
      </c>
    </row>
    <row r="480" spans="1:8" x14ac:dyDescent="0.25">
      <c r="A480" s="37">
        <v>41</v>
      </c>
      <c r="B480" s="169"/>
      <c r="C480" s="37">
        <v>719200</v>
      </c>
      <c r="D480" s="48" t="s">
        <v>501</v>
      </c>
      <c r="E480" s="276">
        <v>5000</v>
      </c>
      <c r="F480" s="231"/>
      <c r="G480" s="231"/>
      <c r="H480" s="231">
        <f>SUM(E480:G480)</f>
        <v>5000</v>
      </c>
    </row>
    <row r="481" spans="1:8" ht="18.75" x14ac:dyDescent="0.3">
      <c r="A481" s="58" t="s">
        <v>255</v>
      </c>
      <c r="B481" s="58"/>
      <c r="C481" s="59"/>
      <c r="D481" s="59"/>
      <c r="E481" s="220">
        <f>E483+E531+E534+E537+E540</f>
        <v>432318</v>
      </c>
      <c r="F481" s="220">
        <f t="shared" ref="F481:H481" si="127">F483+F531+F534+F537+F540</f>
        <v>0</v>
      </c>
      <c r="G481" s="220">
        <f t="shared" si="127"/>
        <v>0</v>
      </c>
      <c r="H481" s="220">
        <f t="shared" si="127"/>
        <v>432318</v>
      </c>
    </row>
    <row r="482" spans="1:8" x14ac:dyDescent="0.25">
      <c r="A482" s="53" t="s">
        <v>10</v>
      </c>
      <c r="B482" s="53" t="s">
        <v>0</v>
      </c>
      <c r="C482" s="53" t="s">
        <v>1</v>
      </c>
      <c r="D482" s="53" t="s">
        <v>2</v>
      </c>
      <c r="E482" s="221" t="s">
        <v>465</v>
      </c>
      <c r="F482" s="221" t="s">
        <v>466</v>
      </c>
      <c r="G482" s="221" t="s">
        <v>467</v>
      </c>
      <c r="H482" s="221" t="s">
        <v>428</v>
      </c>
    </row>
    <row r="483" spans="1:8" ht="15.75" x14ac:dyDescent="0.25">
      <c r="A483" s="4"/>
      <c r="B483" s="4"/>
      <c r="C483" s="4"/>
      <c r="D483" s="143" t="s">
        <v>256</v>
      </c>
      <c r="E483" s="223">
        <f>E493+E520+E528</f>
        <v>328302</v>
      </c>
      <c r="F483" s="223">
        <f t="shared" ref="F483:H483" si="128">F493+F520+F528</f>
        <v>0</v>
      </c>
      <c r="G483" s="223">
        <f t="shared" si="128"/>
        <v>0</v>
      </c>
      <c r="H483" s="223">
        <f t="shared" si="128"/>
        <v>328302</v>
      </c>
    </row>
    <row r="484" spans="1:8" ht="15.75" x14ac:dyDescent="0.25">
      <c r="A484" s="2"/>
      <c r="B484" s="2"/>
      <c r="C484" s="19">
        <v>611000</v>
      </c>
      <c r="D484" s="28"/>
      <c r="E484" s="238">
        <v>205640</v>
      </c>
      <c r="F484" s="238"/>
      <c r="G484" s="238"/>
      <c r="H484" s="226">
        <f t="shared" ref="H484:H527" si="129">E484+F484+G484</f>
        <v>205640</v>
      </c>
    </row>
    <row r="485" spans="1:8" ht="15.75" x14ac:dyDescent="0.25">
      <c r="A485" s="2"/>
      <c r="B485" s="2"/>
      <c r="C485" s="19">
        <v>621000</v>
      </c>
      <c r="D485" s="28"/>
      <c r="E485" s="238">
        <v>600</v>
      </c>
      <c r="F485" s="238"/>
      <c r="G485" s="238"/>
      <c r="H485" s="226">
        <f t="shared" si="129"/>
        <v>600</v>
      </c>
    </row>
    <row r="486" spans="1:8" ht="15.75" x14ac:dyDescent="0.25">
      <c r="A486" s="2"/>
      <c r="B486" s="2"/>
      <c r="C486" s="19">
        <v>623000</v>
      </c>
      <c r="D486" s="28"/>
      <c r="E486" s="238">
        <v>19880</v>
      </c>
      <c r="F486" s="238"/>
      <c r="G486" s="238"/>
      <c r="H486" s="226">
        <f t="shared" si="129"/>
        <v>19880</v>
      </c>
    </row>
    <row r="487" spans="1:8" ht="15.75" x14ac:dyDescent="0.25">
      <c r="A487" s="2"/>
      <c r="B487" s="2"/>
      <c r="C487" s="19">
        <v>625001</v>
      </c>
      <c r="D487" s="28"/>
      <c r="E487" s="238">
        <v>2880</v>
      </c>
      <c r="F487" s="238"/>
      <c r="G487" s="238"/>
      <c r="H487" s="226">
        <f t="shared" si="129"/>
        <v>2880</v>
      </c>
    </row>
    <row r="488" spans="1:8" ht="15.75" x14ac:dyDescent="0.25">
      <c r="A488" s="2"/>
      <c r="B488" s="2"/>
      <c r="C488" s="19">
        <v>625002</v>
      </c>
      <c r="D488" s="28"/>
      <c r="E488" s="238">
        <v>28700</v>
      </c>
      <c r="F488" s="238"/>
      <c r="G488" s="238"/>
      <c r="H488" s="226">
        <f t="shared" si="129"/>
        <v>28700</v>
      </c>
    </row>
    <row r="489" spans="1:8" ht="15.75" x14ac:dyDescent="0.25">
      <c r="A489" s="2"/>
      <c r="B489" s="2"/>
      <c r="C489" s="19">
        <v>625003</v>
      </c>
      <c r="D489" s="28"/>
      <c r="E489" s="238">
        <v>1645</v>
      </c>
      <c r="F489" s="238"/>
      <c r="G489" s="238"/>
      <c r="H489" s="226">
        <f t="shared" si="129"/>
        <v>1645</v>
      </c>
    </row>
    <row r="490" spans="1:8" ht="15.75" x14ac:dyDescent="0.25">
      <c r="A490" s="2"/>
      <c r="B490" s="2"/>
      <c r="C490" s="19">
        <v>625004</v>
      </c>
      <c r="D490" s="28"/>
      <c r="E490" s="238">
        <v>6160</v>
      </c>
      <c r="F490" s="238"/>
      <c r="G490" s="238"/>
      <c r="H490" s="226">
        <f t="shared" si="129"/>
        <v>6160</v>
      </c>
    </row>
    <row r="491" spans="1:8" ht="15.75" x14ac:dyDescent="0.25">
      <c r="A491" s="2"/>
      <c r="B491" s="2"/>
      <c r="C491" s="19">
        <v>625005</v>
      </c>
      <c r="D491" s="28"/>
      <c r="E491" s="238">
        <v>2050</v>
      </c>
      <c r="F491" s="238"/>
      <c r="G491" s="238"/>
      <c r="H491" s="226">
        <f t="shared" si="129"/>
        <v>2050</v>
      </c>
    </row>
    <row r="492" spans="1:8" ht="15.75" x14ac:dyDescent="0.25">
      <c r="A492" s="2"/>
      <c r="B492" s="2"/>
      <c r="C492" s="19">
        <v>625007</v>
      </c>
      <c r="D492" s="28"/>
      <c r="E492" s="238">
        <v>9775</v>
      </c>
      <c r="F492" s="238"/>
      <c r="G492" s="238"/>
      <c r="H492" s="226">
        <f t="shared" si="129"/>
        <v>9775</v>
      </c>
    </row>
    <row r="493" spans="1:8" ht="15.75" x14ac:dyDescent="0.25">
      <c r="A493" s="104"/>
      <c r="B493" s="104"/>
      <c r="C493" s="327"/>
      <c r="D493" s="328" t="s">
        <v>165</v>
      </c>
      <c r="E493" s="329">
        <f>SUM(E484:E492)</f>
        <v>277330</v>
      </c>
      <c r="F493" s="329"/>
      <c r="G493" s="329"/>
      <c r="H493" s="330">
        <f t="shared" si="129"/>
        <v>277330</v>
      </c>
    </row>
    <row r="494" spans="1:8" ht="15.75" x14ac:dyDescent="0.25">
      <c r="A494" s="2"/>
      <c r="B494" s="2"/>
      <c r="C494" s="19">
        <v>631001</v>
      </c>
      <c r="D494" s="28"/>
      <c r="E494" s="238">
        <v>60</v>
      </c>
      <c r="F494" s="238"/>
      <c r="G494" s="238"/>
      <c r="H494" s="306">
        <f t="shared" si="129"/>
        <v>60</v>
      </c>
    </row>
    <row r="495" spans="1:8" ht="15.75" x14ac:dyDescent="0.25">
      <c r="A495" s="2"/>
      <c r="B495" s="2"/>
      <c r="C495" s="19">
        <v>632001</v>
      </c>
      <c r="D495" s="28"/>
      <c r="E495" s="238">
        <v>10000</v>
      </c>
      <c r="F495" s="238"/>
      <c r="G495" s="238"/>
      <c r="H495" s="306">
        <f t="shared" si="129"/>
        <v>10000</v>
      </c>
    </row>
    <row r="496" spans="1:8" ht="15.75" x14ac:dyDescent="0.25">
      <c r="A496" s="2"/>
      <c r="B496" s="2"/>
      <c r="C496" s="19">
        <v>632001</v>
      </c>
      <c r="D496" s="28"/>
      <c r="E496" s="238">
        <v>1500</v>
      </c>
      <c r="F496" s="238"/>
      <c r="G496" s="238"/>
      <c r="H496" s="306">
        <f t="shared" si="129"/>
        <v>1500</v>
      </c>
    </row>
    <row r="497" spans="1:8" ht="15.75" x14ac:dyDescent="0.25">
      <c r="A497" s="2"/>
      <c r="B497" s="2"/>
      <c r="C497" s="19">
        <v>632002</v>
      </c>
      <c r="D497" s="28"/>
      <c r="E497" s="238">
        <v>700</v>
      </c>
      <c r="F497" s="238"/>
      <c r="G497" s="238"/>
      <c r="H497" s="306">
        <f t="shared" si="129"/>
        <v>700</v>
      </c>
    </row>
    <row r="498" spans="1:8" ht="15.75" x14ac:dyDescent="0.25">
      <c r="A498" s="2"/>
      <c r="B498" s="2"/>
      <c r="C498" s="19">
        <v>632003</v>
      </c>
      <c r="D498" s="28"/>
      <c r="E498" s="238">
        <v>150</v>
      </c>
      <c r="F498" s="238"/>
      <c r="G498" s="238"/>
      <c r="H498" s="306">
        <f t="shared" si="129"/>
        <v>150</v>
      </c>
    </row>
    <row r="499" spans="1:8" ht="15.75" x14ac:dyDescent="0.25">
      <c r="A499" s="2"/>
      <c r="B499" s="2"/>
      <c r="C499" s="19">
        <v>632005</v>
      </c>
      <c r="D499" s="28"/>
      <c r="E499" s="238">
        <v>500</v>
      </c>
      <c r="F499" s="238"/>
      <c r="G499" s="238"/>
      <c r="H499" s="306">
        <f t="shared" si="129"/>
        <v>500</v>
      </c>
    </row>
    <row r="500" spans="1:8" ht="15.75" x14ac:dyDescent="0.25">
      <c r="A500" s="2"/>
      <c r="B500" s="2"/>
      <c r="C500" s="19">
        <v>633001</v>
      </c>
      <c r="D500" s="28"/>
      <c r="E500" s="238">
        <v>1800</v>
      </c>
      <c r="F500" s="238"/>
      <c r="G500" s="238"/>
      <c r="H500" s="306">
        <f t="shared" si="129"/>
        <v>1800</v>
      </c>
    </row>
    <row r="501" spans="1:8" ht="15.75" x14ac:dyDescent="0.25">
      <c r="A501" s="2"/>
      <c r="B501" s="2"/>
      <c r="C501" s="19">
        <v>633002</v>
      </c>
      <c r="D501" s="28"/>
      <c r="E501" s="238">
        <v>1800</v>
      </c>
      <c r="F501" s="238"/>
      <c r="G501" s="238"/>
      <c r="H501" s="306">
        <f t="shared" si="129"/>
        <v>1800</v>
      </c>
    </row>
    <row r="502" spans="1:8" ht="15.75" x14ac:dyDescent="0.25">
      <c r="A502" s="2"/>
      <c r="B502" s="2"/>
      <c r="C502" s="19">
        <v>633004</v>
      </c>
      <c r="D502" s="28"/>
      <c r="E502" s="238">
        <v>1000</v>
      </c>
      <c r="F502" s="238"/>
      <c r="G502" s="238"/>
      <c r="H502" s="306">
        <f t="shared" si="129"/>
        <v>1000</v>
      </c>
    </row>
    <row r="503" spans="1:8" ht="15.75" x14ac:dyDescent="0.25">
      <c r="A503" s="2"/>
      <c r="B503" s="2"/>
      <c r="C503" s="19">
        <v>633006</v>
      </c>
      <c r="D503" s="28"/>
      <c r="E503" s="238">
        <v>3066</v>
      </c>
      <c r="F503" s="238"/>
      <c r="G503" s="238"/>
      <c r="H503" s="306">
        <f t="shared" si="129"/>
        <v>3066</v>
      </c>
    </row>
    <row r="504" spans="1:8" ht="15.75" x14ac:dyDescent="0.25">
      <c r="A504" s="2"/>
      <c r="B504" s="2"/>
      <c r="C504" s="19">
        <v>633009</v>
      </c>
      <c r="D504" s="28"/>
      <c r="E504" s="238">
        <v>1670</v>
      </c>
      <c r="F504" s="238"/>
      <c r="G504" s="238"/>
      <c r="H504" s="306">
        <f t="shared" si="129"/>
        <v>1670</v>
      </c>
    </row>
    <row r="505" spans="1:8" ht="15.75" x14ac:dyDescent="0.25">
      <c r="A505" s="2"/>
      <c r="B505" s="2"/>
      <c r="C505" s="19">
        <v>633010</v>
      </c>
      <c r="D505" s="28"/>
      <c r="E505" s="238">
        <v>250</v>
      </c>
      <c r="F505" s="238"/>
      <c r="G505" s="238"/>
      <c r="H505" s="306">
        <f t="shared" si="129"/>
        <v>250</v>
      </c>
    </row>
    <row r="506" spans="1:8" ht="15.75" x14ac:dyDescent="0.25">
      <c r="A506" s="2"/>
      <c r="B506" s="2"/>
      <c r="C506" s="19">
        <v>634001</v>
      </c>
      <c r="D506" s="28"/>
      <c r="E506" s="238">
        <v>120</v>
      </c>
      <c r="F506" s="238"/>
      <c r="G506" s="238"/>
      <c r="H506" s="306">
        <f t="shared" si="129"/>
        <v>120</v>
      </c>
    </row>
    <row r="507" spans="1:8" ht="15.75" x14ac:dyDescent="0.25">
      <c r="A507" s="2"/>
      <c r="B507" s="2"/>
      <c r="C507" s="19">
        <v>634002</v>
      </c>
      <c r="D507" s="28"/>
      <c r="E507" s="238">
        <v>550</v>
      </c>
      <c r="F507" s="238"/>
      <c r="G507" s="238"/>
      <c r="H507" s="306">
        <f t="shared" si="129"/>
        <v>550</v>
      </c>
    </row>
    <row r="508" spans="1:8" ht="15.75" x14ac:dyDescent="0.25">
      <c r="A508" s="2"/>
      <c r="B508" s="2"/>
      <c r="C508" s="19">
        <v>634003</v>
      </c>
      <c r="D508" s="28"/>
      <c r="E508" s="238">
        <v>320</v>
      </c>
      <c r="F508" s="238"/>
      <c r="G508" s="238"/>
      <c r="H508" s="306">
        <f t="shared" si="129"/>
        <v>320</v>
      </c>
    </row>
    <row r="509" spans="1:8" ht="15.75" x14ac:dyDescent="0.25">
      <c r="A509" s="2"/>
      <c r="B509" s="2"/>
      <c r="C509" s="19">
        <v>635002</v>
      </c>
      <c r="D509" s="28"/>
      <c r="E509" s="238">
        <v>930</v>
      </c>
      <c r="F509" s="238"/>
      <c r="G509" s="238"/>
      <c r="H509" s="306">
        <f t="shared" si="129"/>
        <v>930</v>
      </c>
    </row>
    <row r="510" spans="1:8" ht="15.75" x14ac:dyDescent="0.25">
      <c r="A510" s="2"/>
      <c r="B510" s="2"/>
      <c r="C510" s="19">
        <v>635004</v>
      </c>
      <c r="D510" s="28"/>
      <c r="E510" s="238">
        <v>300</v>
      </c>
      <c r="F510" s="238"/>
      <c r="G510" s="238"/>
      <c r="H510" s="306">
        <f t="shared" si="129"/>
        <v>300</v>
      </c>
    </row>
    <row r="511" spans="1:8" ht="15.75" x14ac:dyDescent="0.25">
      <c r="A511" s="2"/>
      <c r="B511" s="2"/>
      <c r="C511" s="19">
        <v>637001</v>
      </c>
      <c r="D511" s="28"/>
      <c r="E511" s="238">
        <v>420</v>
      </c>
      <c r="F511" s="238"/>
      <c r="G511" s="238"/>
      <c r="H511" s="306">
        <f t="shared" si="129"/>
        <v>420</v>
      </c>
    </row>
    <row r="512" spans="1:8" ht="15.75" x14ac:dyDescent="0.25">
      <c r="A512" s="2"/>
      <c r="B512" s="2"/>
      <c r="C512" s="19">
        <v>637004</v>
      </c>
      <c r="D512" s="28"/>
      <c r="E512" s="238">
        <v>620</v>
      </c>
      <c r="F512" s="238"/>
      <c r="G512" s="238"/>
      <c r="H512" s="306">
        <f t="shared" si="129"/>
        <v>620</v>
      </c>
    </row>
    <row r="513" spans="1:8" ht="15.75" x14ac:dyDescent="0.25">
      <c r="A513" s="2"/>
      <c r="B513" s="2"/>
      <c r="C513" s="19">
        <v>637005</v>
      </c>
      <c r="D513" s="28"/>
      <c r="E513" s="238">
        <v>5300</v>
      </c>
      <c r="F513" s="238"/>
      <c r="G513" s="238"/>
      <c r="H513" s="306">
        <f t="shared" si="129"/>
        <v>5300</v>
      </c>
    </row>
    <row r="514" spans="1:8" ht="15.75" x14ac:dyDescent="0.25">
      <c r="A514" s="2"/>
      <c r="B514" s="2"/>
      <c r="C514" s="19">
        <v>637012</v>
      </c>
      <c r="D514" s="28"/>
      <c r="E514" s="238">
        <v>520</v>
      </c>
      <c r="F514" s="238"/>
      <c r="G514" s="238"/>
      <c r="H514" s="306">
        <f t="shared" si="129"/>
        <v>520</v>
      </c>
    </row>
    <row r="515" spans="1:8" ht="15.75" x14ac:dyDescent="0.25">
      <c r="A515" s="2"/>
      <c r="B515" s="2"/>
      <c r="C515" s="19">
        <v>637014</v>
      </c>
      <c r="D515" s="28"/>
      <c r="E515" s="238">
        <v>4300</v>
      </c>
      <c r="F515" s="238"/>
      <c r="G515" s="238"/>
      <c r="H515" s="306">
        <f t="shared" si="129"/>
        <v>4300</v>
      </c>
    </row>
    <row r="516" spans="1:8" ht="15.75" x14ac:dyDescent="0.25">
      <c r="A516" s="2"/>
      <c r="B516" s="2"/>
      <c r="C516" s="19">
        <v>637016</v>
      </c>
      <c r="D516" s="28"/>
      <c r="E516" s="238">
        <v>1800</v>
      </c>
      <c r="F516" s="238"/>
      <c r="G516" s="238"/>
      <c r="H516" s="306">
        <f t="shared" si="129"/>
        <v>1800</v>
      </c>
    </row>
    <row r="517" spans="1:8" ht="15.75" x14ac:dyDescent="0.25">
      <c r="A517" s="2"/>
      <c r="B517" s="2"/>
      <c r="C517" s="19">
        <v>637034</v>
      </c>
      <c r="D517" s="28"/>
      <c r="E517" s="238">
        <v>900</v>
      </c>
      <c r="F517" s="238"/>
      <c r="G517" s="238"/>
      <c r="H517" s="306">
        <f t="shared" si="129"/>
        <v>900</v>
      </c>
    </row>
    <row r="518" spans="1:8" ht="15.75" x14ac:dyDescent="0.25">
      <c r="A518" s="2"/>
      <c r="B518" s="2"/>
      <c r="C518" s="19">
        <v>642015</v>
      </c>
      <c r="D518" s="28"/>
      <c r="E518" s="238">
        <v>500</v>
      </c>
      <c r="F518" s="238"/>
      <c r="G518" s="238"/>
      <c r="H518" s="306">
        <f t="shared" si="129"/>
        <v>500</v>
      </c>
    </row>
    <row r="519" spans="1:8" ht="15.75" x14ac:dyDescent="0.25">
      <c r="A519" s="2"/>
      <c r="B519" s="2"/>
      <c r="C519" s="19">
        <v>637027</v>
      </c>
      <c r="D519" s="28"/>
      <c r="E519" s="238">
        <v>600</v>
      </c>
      <c r="F519" s="238"/>
      <c r="G519" s="238"/>
      <c r="H519" s="306">
        <f t="shared" si="129"/>
        <v>600</v>
      </c>
    </row>
    <row r="520" spans="1:8" ht="15.75" x14ac:dyDescent="0.25">
      <c r="A520" s="104"/>
      <c r="B520" s="104"/>
      <c r="C520" s="327"/>
      <c r="D520" s="328" t="s">
        <v>536</v>
      </c>
      <c r="E520" s="329">
        <f>SUM(E494:E519)</f>
        <v>39676</v>
      </c>
      <c r="F520" s="329"/>
      <c r="G520" s="329"/>
      <c r="H520" s="330">
        <f t="shared" si="129"/>
        <v>39676</v>
      </c>
    </row>
    <row r="521" spans="1:8" ht="15.75" x14ac:dyDescent="0.25">
      <c r="A521" s="2"/>
      <c r="B521" s="2"/>
      <c r="C521" s="2"/>
      <c r="D521" s="19" t="s">
        <v>257</v>
      </c>
      <c r="E521" s="238">
        <v>3400</v>
      </c>
      <c r="F521" s="238"/>
      <c r="G521" s="238"/>
      <c r="H521" s="226">
        <f t="shared" si="129"/>
        <v>3400</v>
      </c>
    </row>
    <row r="522" spans="1:8" ht="15.75" x14ac:dyDescent="0.25">
      <c r="A522" s="2"/>
      <c r="B522" s="2"/>
      <c r="C522" s="2"/>
      <c r="D522" s="19" t="s">
        <v>258</v>
      </c>
      <c r="E522" s="238">
        <v>2900</v>
      </c>
      <c r="F522" s="238"/>
      <c r="G522" s="238"/>
      <c r="H522" s="226">
        <f t="shared" si="129"/>
        <v>2900</v>
      </c>
    </row>
    <row r="523" spans="1:8" ht="15.75" x14ac:dyDescent="0.25">
      <c r="A523" s="2"/>
      <c r="B523" s="2"/>
      <c r="C523" s="2"/>
      <c r="D523" s="19" t="s">
        <v>420</v>
      </c>
      <c r="E523" s="238">
        <v>750</v>
      </c>
      <c r="F523" s="238"/>
      <c r="G523" s="238"/>
      <c r="H523" s="226">
        <f t="shared" si="129"/>
        <v>750</v>
      </c>
    </row>
    <row r="524" spans="1:8" ht="15.75" x14ac:dyDescent="0.25">
      <c r="A524" s="2"/>
      <c r="B524" s="2"/>
      <c r="C524" s="2"/>
      <c r="D524" s="19" t="s">
        <v>421</v>
      </c>
      <c r="E524" s="238">
        <v>250</v>
      </c>
      <c r="F524" s="238"/>
      <c r="G524" s="238"/>
      <c r="H524" s="226">
        <f t="shared" si="129"/>
        <v>250</v>
      </c>
    </row>
    <row r="525" spans="1:8" ht="15.75" x14ac:dyDescent="0.25">
      <c r="A525" s="2"/>
      <c r="B525" s="2"/>
      <c r="C525" s="2"/>
      <c r="D525" s="19" t="s">
        <v>338</v>
      </c>
      <c r="E525" s="238">
        <v>1200</v>
      </c>
      <c r="F525" s="238"/>
      <c r="G525" s="238"/>
      <c r="H525" s="226">
        <f t="shared" si="129"/>
        <v>1200</v>
      </c>
    </row>
    <row r="526" spans="1:8" ht="15.75" x14ac:dyDescent="0.25">
      <c r="A526" s="2"/>
      <c r="B526" s="2"/>
      <c r="C526" s="2"/>
      <c r="D526" s="19" t="s">
        <v>346</v>
      </c>
      <c r="E526" s="238">
        <v>1800</v>
      </c>
      <c r="F526" s="238"/>
      <c r="G526" s="238"/>
      <c r="H526" s="226">
        <f t="shared" si="129"/>
        <v>1800</v>
      </c>
    </row>
    <row r="527" spans="1:8" ht="15.75" x14ac:dyDescent="0.25">
      <c r="A527" s="2"/>
      <c r="B527" s="2"/>
      <c r="C527" s="2"/>
      <c r="D527" s="19" t="s">
        <v>538</v>
      </c>
      <c r="E527" s="238">
        <v>996</v>
      </c>
      <c r="F527" s="238"/>
      <c r="G527" s="238"/>
      <c r="H527" s="226">
        <f t="shared" si="129"/>
        <v>996</v>
      </c>
    </row>
    <row r="528" spans="1:8" ht="15.75" x14ac:dyDescent="0.25">
      <c r="A528" s="4"/>
      <c r="B528" s="4"/>
      <c r="C528" s="4"/>
      <c r="D528" s="17" t="s">
        <v>537</v>
      </c>
      <c r="E528" s="325">
        <f>SUM(E521:E527)</f>
        <v>11296</v>
      </c>
      <c r="F528" s="325">
        <f t="shared" ref="F528:H528" si="130">SUM(F521:F527)</f>
        <v>0</v>
      </c>
      <c r="G528" s="325">
        <f t="shared" si="130"/>
        <v>0</v>
      </c>
      <c r="H528" s="325">
        <f t="shared" si="130"/>
        <v>11296</v>
      </c>
    </row>
    <row r="529" spans="1:8" ht="15.75" x14ac:dyDescent="0.25">
      <c r="A529" s="2"/>
      <c r="B529" s="2"/>
      <c r="C529" s="2"/>
      <c r="D529" s="19" t="s">
        <v>419</v>
      </c>
      <c r="E529" s="238">
        <v>15519</v>
      </c>
      <c r="F529" s="238"/>
      <c r="G529" s="238"/>
      <c r="H529" s="226">
        <f t="shared" ref="H529:H530" si="131">E529+F529+G529</f>
        <v>15519</v>
      </c>
    </row>
    <row r="530" spans="1:8" ht="15.75" x14ac:dyDescent="0.25">
      <c r="A530" s="2"/>
      <c r="B530" s="2"/>
      <c r="C530" s="2"/>
      <c r="D530" s="19" t="s">
        <v>418</v>
      </c>
      <c r="E530" s="238">
        <v>3181</v>
      </c>
      <c r="F530" s="238"/>
      <c r="G530" s="238"/>
      <c r="H530" s="226">
        <f t="shared" si="131"/>
        <v>3181</v>
      </c>
    </row>
    <row r="531" spans="1:8" ht="15.75" x14ac:dyDescent="0.25">
      <c r="A531" s="4"/>
      <c r="B531" s="4"/>
      <c r="C531" s="4"/>
      <c r="D531" s="6" t="s">
        <v>259</v>
      </c>
      <c r="E531" s="223">
        <f>SUM(E529:E530)</f>
        <v>18700</v>
      </c>
      <c r="F531" s="223">
        <f t="shared" ref="F531:H531" si="132">SUM(F529:F530)</f>
        <v>0</v>
      </c>
      <c r="G531" s="223">
        <f t="shared" si="132"/>
        <v>0</v>
      </c>
      <c r="H531" s="223">
        <f t="shared" si="132"/>
        <v>18700</v>
      </c>
    </row>
    <row r="532" spans="1:8" ht="15.75" x14ac:dyDescent="0.25">
      <c r="A532" s="2"/>
      <c r="B532" s="2"/>
      <c r="C532" s="2"/>
      <c r="D532" s="19" t="s">
        <v>419</v>
      </c>
      <c r="E532" s="238">
        <v>32388</v>
      </c>
      <c r="F532" s="238"/>
      <c r="G532" s="238"/>
      <c r="H532" s="226">
        <f t="shared" ref="H532:H533" si="133">E532+F532+G532</f>
        <v>32388</v>
      </c>
    </row>
    <row r="533" spans="1:8" ht="15.75" x14ac:dyDescent="0.25">
      <c r="A533" s="2"/>
      <c r="B533" s="2"/>
      <c r="C533" s="2"/>
      <c r="D533" s="19" t="s">
        <v>418</v>
      </c>
      <c r="E533" s="245">
        <v>9112</v>
      </c>
      <c r="F533" s="245"/>
      <c r="G533" s="245"/>
      <c r="H533" s="226">
        <f t="shared" si="133"/>
        <v>9112</v>
      </c>
    </row>
    <row r="534" spans="1:8" ht="15.75" x14ac:dyDescent="0.25">
      <c r="A534" s="4"/>
      <c r="B534" s="4"/>
      <c r="C534" s="4"/>
      <c r="D534" s="6" t="s">
        <v>260</v>
      </c>
      <c r="E534" s="223">
        <f>SUM(E532:E533)</f>
        <v>41500</v>
      </c>
      <c r="F534" s="223">
        <f t="shared" ref="F534:H534" si="134">SUM(F532:F533)</f>
        <v>0</v>
      </c>
      <c r="G534" s="223">
        <f t="shared" si="134"/>
        <v>0</v>
      </c>
      <c r="H534" s="223">
        <f t="shared" si="134"/>
        <v>41500</v>
      </c>
    </row>
    <row r="535" spans="1:8" ht="15.75" x14ac:dyDescent="0.25">
      <c r="A535" s="2"/>
      <c r="B535" s="2"/>
      <c r="C535" s="2"/>
      <c r="D535" s="124" t="s">
        <v>262</v>
      </c>
      <c r="E535" s="245">
        <v>24400</v>
      </c>
      <c r="F535" s="245"/>
      <c r="G535" s="245"/>
      <c r="H535" s="226">
        <f t="shared" ref="H535:H536" si="135">E535+F535+G535</f>
        <v>24400</v>
      </c>
    </row>
    <row r="536" spans="1:8" ht="15.75" x14ac:dyDescent="0.25">
      <c r="A536" s="8"/>
      <c r="B536" s="8"/>
      <c r="C536" s="2"/>
      <c r="D536" s="19" t="s">
        <v>263</v>
      </c>
      <c r="E536" s="238">
        <v>210</v>
      </c>
      <c r="F536" s="238"/>
      <c r="G536" s="238"/>
      <c r="H536" s="226">
        <f t="shared" si="135"/>
        <v>210</v>
      </c>
    </row>
    <row r="537" spans="1:8" ht="15.75" x14ac:dyDescent="0.25">
      <c r="A537" s="4"/>
      <c r="B537" s="4"/>
      <c r="C537" s="4"/>
      <c r="D537" s="6" t="s">
        <v>261</v>
      </c>
      <c r="E537" s="223">
        <f>SUM(E535:E536)</f>
        <v>24610</v>
      </c>
      <c r="F537" s="223">
        <f t="shared" ref="F537:H537" si="136">SUM(F535:F536)</f>
        <v>0</v>
      </c>
      <c r="G537" s="223">
        <f t="shared" si="136"/>
        <v>0</v>
      </c>
      <c r="H537" s="223">
        <f t="shared" si="136"/>
        <v>24610</v>
      </c>
    </row>
    <row r="538" spans="1:8" ht="15.75" x14ac:dyDescent="0.25">
      <c r="A538" s="321"/>
      <c r="B538" s="321"/>
      <c r="C538" s="321"/>
      <c r="D538" s="321" t="s">
        <v>540</v>
      </c>
      <c r="E538" s="259">
        <v>10380</v>
      </c>
      <c r="F538" s="259"/>
      <c r="G538" s="259"/>
      <c r="H538" s="336">
        <f>SUM(E538:G538)</f>
        <v>10380</v>
      </c>
    </row>
    <row r="539" spans="1:8" ht="15.75" x14ac:dyDescent="0.25">
      <c r="A539" s="321"/>
      <c r="B539" s="321"/>
      <c r="C539" s="321"/>
      <c r="D539" s="321" t="s">
        <v>533</v>
      </c>
      <c r="E539" s="259">
        <v>8826</v>
      </c>
      <c r="F539" s="259"/>
      <c r="G539" s="259"/>
      <c r="H539" s="336">
        <f>SUM(E539:G539)</f>
        <v>8826</v>
      </c>
    </row>
    <row r="540" spans="1:8" ht="15.75" x14ac:dyDescent="0.25">
      <c r="A540" s="4"/>
      <c r="B540" s="4"/>
      <c r="C540" s="4"/>
      <c r="D540" s="6" t="s">
        <v>539</v>
      </c>
      <c r="E540" s="223">
        <f>SUM(E538:E539)</f>
        <v>19206</v>
      </c>
      <c r="F540" s="223">
        <f t="shared" ref="F540:H540" si="137">SUM(F538:F539)</f>
        <v>0</v>
      </c>
      <c r="G540" s="223">
        <f t="shared" si="137"/>
        <v>0</v>
      </c>
      <c r="H540" s="223">
        <f t="shared" si="137"/>
        <v>19206</v>
      </c>
    </row>
    <row r="541" spans="1:8" ht="19.5" thickBot="1" x14ac:dyDescent="0.35">
      <c r="A541" s="331" t="s">
        <v>278</v>
      </c>
      <c r="B541" s="332"/>
      <c r="C541" s="332"/>
      <c r="D541" s="333"/>
      <c r="E541" s="334"/>
      <c r="F541" s="335"/>
      <c r="G541" s="335"/>
      <c r="H541" s="335"/>
    </row>
    <row r="542" spans="1:8" ht="15.75" x14ac:dyDescent="0.25">
      <c r="A542" s="344" t="s">
        <v>279</v>
      </c>
      <c r="B542" s="345"/>
      <c r="C542" s="345"/>
      <c r="D542" s="346"/>
      <c r="E542" s="269">
        <f>E545</f>
        <v>135282</v>
      </c>
      <c r="F542" s="269">
        <f t="shared" ref="F542:G542" si="138">F545</f>
        <v>0</v>
      </c>
      <c r="G542" s="269">
        <f t="shared" si="138"/>
        <v>0</v>
      </c>
      <c r="H542" s="269">
        <f>SUM(E542:G542)</f>
        <v>135282</v>
      </c>
    </row>
    <row r="543" spans="1:8" ht="15.75" x14ac:dyDescent="0.25">
      <c r="A543" s="347" t="s">
        <v>280</v>
      </c>
      <c r="B543" s="348"/>
      <c r="C543" s="348"/>
      <c r="D543" s="349"/>
      <c r="E543" s="270">
        <f>E559</f>
        <v>85604</v>
      </c>
      <c r="F543" s="270">
        <f t="shared" ref="F543:G543" si="139">F559</f>
        <v>0</v>
      </c>
      <c r="G543" s="270">
        <f t="shared" si="139"/>
        <v>0</v>
      </c>
      <c r="H543" s="269">
        <f>SUM(E543:G543)</f>
        <v>85604</v>
      </c>
    </row>
    <row r="544" spans="1:8" ht="18.75" x14ac:dyDescent="0.3">
      <c r="A544" s="337" t="s">
        <v>285</v>
      </c>
      <c r="B544" s="338"/>
      <c r="C544" s="338"/>
      <c r="D544" s="338"/>
      <c r="E544" s="218">
        <f>E542-E543</f>
        <v>49678</v>
      </c>
      <c r="F544" s="218">
        <f>F542-F543</f>
        <v>0</v>
      </c>
      <c r="G544" s="218">
        <f t="shared" ref="G544:H544" si="140">G542-G543</f>
        <v>0</v>
      </c>
      <c r="H544" s="218">
        <f t="shared" si="140"/>
        <v>49678</v>
      </c>
    </row>
    <row r="545" spans="1:8" ht="18.75" x14ac:dyDescent="0.3">
      <c r="A545" s="54" t="s">
        <v>281</v>
      </c>
      <c r="B545" s="11"/>
      <c r="C545" s="12"/>
      <c r="D545" s="12"/>
      <c r="E545" s="271">
        <f>E549+E551+E547</f>
        <v>135282</v>
      </c>
      <c r="F545" s="271">
        <f t="shared" ref="F545:G545" si="141">F549+F551+F547</f>
        <v>0</v>
      </c>
      <c r="G545" s="271">
        <f t="shared" si="141"/>
        <v>0</v>
      </c>
      <c r="H545" s="271">
        <f>SUM(E545:G545)</f>
        <v>135282</v>
      </c>
    </row>
    <row r="546" spans="1:8" x14ac:dyDescent="0.25">
      <c r="A546" s="53" t="s">
        <v>10</v>
      </c>
      <c r="B546" s="53" t="s">
        <v>0</v>
      </c>
      <c r="C546" s="53" t="s">
        <v>1</v>
      </c>
      <c r="D546" s="53" t="s">
        <v>2</v>
      </c>
      <c r="E546" s="221" t="s">
        <v>465</v>
      </c>
      <c r="F546" s="221" t="s">
        <v>466</v>
      </c>
      <c r="G546" s="221" t="s">
        <v>467</v>
      </c>
      <c r="H546" s="221" t="s">
        <v>428</v>
      </c>
    </row>
    <row r="547" spans="1:8" x14ac:dyDescent="0.25">
      <c r="A547" s="279"/>
      <c r="B547" s="279"/>
      <c r="C547" s="280">
        <v>513</v>
      </c>
      <c r="D547" s="280" t="s">
        <v>427</v>
      </c>
      <c r="E547" s="272">
        <f>E548</f>
        <v>0</v>
      </c>
      <c r="F547" s="272">
        <f t="shared" ref="F547:H547" si="142">F548</f>
        <v>0</v>
      </c>
      <c r="G547" s="272">
        <f t="shared" si="142"/>
        <v>0</v>
      </c>
      <c r="H547" s="272">
        <f t="shared" si="142"/>
        <v>0</v>
      </c>
    </row>
    <row r="548" spans="1:8" x14ac:dyDescent="0.25">
      <c r="A548" s="281">
        <v>52</v>
      </c>
      <c r="B548" s="278"/>
      <c r="C548" s="281">
        <v>513002</v>
      </c>
      <c r="D548" s="310" t="s">
        <v>490</v>
      </c>
      <c r="E548" s="276">
        <v>0</v>
      </c>
      <c r="F548" s="276"/>
      <c r="G548" s="276"/>
      <c r="H548" s="226">
        <f t="shared" ref="H548:H558" si="143">E548+F548+G548</f>
        <v>0</v>
      </c>
    </row>
    <row r="549" spans="1:8" ht="15.75" x14ac:dyDescent="0.25">
      <c r="A549" s="41">
        <v>41</v>
      </c>
      <c r="B549" s="4"/>
      <c r="C549" s="196">
        <v>514</v>
      </c>
      <c r="D549" s="13" t="s">
        <v>385</v>
      </c>
      <c r="E549" s="272">
        <f t="shared" ref="E549:H549" si="144">SUM(E550)</f>
        <v>0</v>
      </c>
      <c r="F549" s="272">
        <f t="shared" si="144"/>
        <v>0</v>
      </c>
      <c r="G549" s="272">
        <f t="shared" si="144"/>
        <v>0</v>
      </c>
      <c r="H549" s="272">
        <f t="shared" si="144"/>
        <v>0</v>
      </c>
    </row>
    <row r="550" spans="1:8" ht="15.75" x14ac:dyDescent="0.25">
      <c r="A550" s="40">
        <v>45</v>
      </c>
      <c r="B550" s="2"/>
      <c r="C550" s="33">
        <v>514002</v>
      </c>
      <c r="D550" s="47" t="s">
        <v>386</v>
      </c>
      <c r="E550" s="227">
        <v>0</v>
      </c>
      <c r="F550" s="227"/>
      <c r="G550" s="227"/>
      <c r="H550" s="226">
        <f t="shared" si="143"/>
        <v>0</v>
      </c>
    </row>
    <row r="551" spans="1:8" ht="15.75" x14ac:dyDescent="0.25">
      <c r="A551" s="195"/>
      <c r="B551" s="4"/>
      <c r="C551" s="196">
        <v>453</v>
      </c>
      <c r="D551" s="146" t="s">
        <v>271</v>
      </c>
      <c r="E551" s="272">
        <f>SUM(E552:E556)</f>
        <v>135282</v>
      </c>
      <c r="F551" s="272">
        <f t="shared" ref="F551:G551" si="145">SUM(F552:F556)</f>
        <v>0</v>
      </c>
      <c r="G551" s="272">
        <f t="shared" si="145"/>
        <v>0</v>
      </c>
      <c r="H551" s="272">
        <f>SUM(E551:G551)</f>
        <v>135282</v>
      </c>
    </row>
    <row r="552" spans="1:8" x14ac:dyDescent="0.25">
      <c r="A552" s="139">
        <v>41</v>
      </c>
      <c r="B552" s="147"/>
      <c r="C552" s="33">
        <v>453000</v>
      </c>
      <c r="D552" s="47" t="s">
        <v>272</v>
      </c>
      <c r="E552" s="316">
        <v>132402</v>
      </c>
      <c r="F552" s="227"/>
      <c r="G552" s="227"/>
      <c r="H552" s="226">
        <f t="shared" si="143"/>
        <v>132402</v>
      </c>
    </row>
    <row r="553" spans="1:8" x14ac:dyDescent="0.25">
      <c r="A553" s="139">
        <v>111</v>
      </c>
      <c r="B553" s="147"/>
      <c r="C553" s="33" t="s">
        <v>440</v>
      </c>
      <c r="D553" s="47" t="s">
        <v>441</v>
      </c>
      <c r="E553" s="316">
        <v>0</v>
      </c>
      <c r="F553" s="227"/>
      <c r="G553" s="227"/>
      <c r="H553" s="226">
        <f t="shared" si="143"/>
        <v>0</v>
      </c>
    </row>
    <row r="554" spans="1:8" x14ac:dyDescent="0.25">
      <c r="A554" s="139">
        <v>41</v>
      </c>
      <c r="B554" s="147"/>
      <c r="C554" s="28" t="s">
        <v>273</v>
      </c>
      <c r="D554" s="47" t="s">
        <v>438</v>
      </c>
      <c r="E554" s="316">
        <v>2880</v>
      </c>
      <c r="F554" s="227"/>
      <c r="G554" s="227"/>
      <c r="H554" s="226">
        <f t="shared" si="143"/>
        <v>2880</v>
      </c>
    </row>
    <row r="555" spans="1:8" x14ac:dyDescent="0.25">
      <c r="A555" s="139" t="s">
        <v>437</v>
      </c>
      <c r="B555" s="147"/>
      <c r="C555" s="28" t="s">
        <v>273</v>
      </c>
      <c r="D555" s="47" t="s">
        <v>439</v>
      </c>
      <c r="E555" s="316">
        <v>0</v>
      </c>
      <c r="F555" s="227"/>
      <c r="G555" s="227"/>
      <c r="H555" s="226">
        <f t="shared" si="143"/>
        <v>0</v>
      </c>
    </row>
    <row r="556" spans="1:8" x14ac:dyDescent="0.25">
      <c r="A556" s="139">
        <v>46</v>
      </c>
      <c r="B556" s="147"/>
      <c r="C556" s="33">
        <v>454001</v>
      </c>
      <c r="D556" s="47" t="s">
        <v>442</v>
      </c>
      <c r="E556" s="316">
        <v>0</v>
      </c>
      <c r="F556" s="227"/>
      <c r="G556" s="227"/>
      <c r="H556" s="226">
        <f t="shared" si="143"/>
        <v>0</v>
      </c>
    </row>
    <row r="557" spans="1:8" x14ac:dyDescent="0.25">
      <c r="A557" s="297"/>
      <c r="B557" s="298"/>
      <c r="C557" s="280">
        <v>456</v>
      </c>
      <c r="D557" s="299" t="s">
        <v>435</v>
      </c>
      <c r="E557" s="296">
        <v>0</v>
      </c>
      <c r="F557" s="291"/>
      <c r="G557" s="296"/>
      <c r="H557" s="272">
        <f>SUM(E557:G557)</f>
        <v>0</v>
      </c>
    </row>
    <row r="558" spans="1:8" x14ac:dyDescent="0.25">
      <c r="A558" s="139">
        <v>71</v>
      </c>
      <c r="B558" s="147"/>
      <c r="C558" s="28">
        <v>456002</v>
      </c>
      <c r="D558" s="47" t="s">
        <v>436</v>
      </c>
      <c r="E558" s="227">
        <v>0</v>
      </c>
      <c r="F558" s="227"/>
      <c r="G558" s="227"/>
      <c r="H558" s="226">
        <f t="shared" si="143"/>
        <v>0</v>
      </c>
    </row>
    <row r="559" spans="1:8" ht="18.75" x14ac:dyDescent="0.3">
      <c r="A559" s="148" t="s">
        <v>282</v>
      </c>
      <c r="B559" s="149"/>
      <c r="C559" s="150"/>
      <c r="D559" s="150"/>
      <c r="E559" s="220">
        <f>E561</f>
        <v>85604</v>
      </c>
      <c r="F559" s="220">
        <f t="shared" ref="F559:H559" si="146">F561</f>
        <v>0</v>
      </c>
      <c r="G559" s="220">
        <f t="shared" si="146"/>
        <v>0</v>
      </c>
      <c r="H559" s="220">
        <f t="shared" si="146"/>
        <v>85604</v>
      </c>
    </row>
    <row r="560" spans="1:8" x14ac:dyDescent="0.25">
      <c r="A560" s="53" t="s">
        <v>10</v>
      </c>
      <c r="B560" s="53" t="s">
        <v>0</v>
      </c>
      <c r="C560" s="53" t="s">
        <v>1</v>
      </c>
      <c r="D560" s="53" t="s">
        <v>2</v>
      </c>
      <c r="E560" s="221" t="s">
        <v>465</v>
      </c>
      <c r="F560" s="221" t="s">
        <v>466</v>
      </c>
      <c r="G560" s="221" t="s">
        <v>467</v>
      </c>
      <c r="H560" s="221" t="s">
        <v>428</v>
      </c>
    </row>
    <row r="561" spans="1:8" ht="15.75" x14ac:dyDescent="0.25">
      <c r="A561" s="4"/>
      <c r="B561" s="4"/>
      <c r="C561" s="25" t="s">
        <v>153</v>
      </c>
      <c r="D561" s="6" t="s">
        <v>251</v>
      </c>
      <c r="E561" s="240">
        <f>SUM(E562:E568)</f>
        <v>85604</v>
      </c>
      <c r="F561" s="240">
        <f t="shared" ref="F561:G561" si="147">SUM(F562:F568)</f>
        <v>0</v>
      </c>
      <c r="G561" s="240">
        <f t="shared" si="147"/>
        <v>0</v>
      </c>
      <c r="H561" s="240">
        <f>E561+F561+G561</f>
        <v>85604</v>
      </c>
    </row>
    <row r="562" spans="1:8" x14ac:dyDescent="0.25">
      <c r="A562" s="21">
        <v>41</v>
      </c>
      <c r="B562" s="19"/>
      <c r="C562" s="21">
        <v>821007</v>
      </c>
      <c r="D562" s="19" t="s">
        <v>252</v>
      </c>
      <c r="E562" s="314">
        <v>14400</v>
      </c>
      <c r="F562" s="245"/>
      <c r="G562" s="245"/>
      <c r="H562" s="226">
        <f t="shared" ref="H562:H568" si="148">E562+F562+G562</f>
        <v>14400</v>
      </c>
    </row>
    <row r="563" spans="1:8" x14ac:dyDescent="0.25">
      <c r="A563" s="21">
        <v>41</v>
      </c>
      <c r="B563" s="19"/>
      <c r="C563" s="21" t="s">
        <v>253</v>
      </c>
      <c r="D563" s="19" t="s">
        <v>254</v>
      </c>
      <c r="E563" s="259">
        <v>11040</v>
      </c>
      <c r="F563" s="238"/>
      <c r="G563" s="238"/>
      <c r="H563" s="226">
        <f t="shared" si="148"/>
        <v>11040</v>
      </c>
    </row>
    <row r="564" spans="1:8" x14ac:dyDescent="0.25">
      <c r="A564" s="21">
        <v>41</v>
      </c>
      <c r="B564" s="19"/>
      <c r="C564" s="21" t="s">
        <v>300</v>
      </c>
      <c r="D564" s="19" t="s">
        <v>301</v>
      </c>
      <c r="E564" s="259">
        <v>6840</v>
      </c>
      <c r="F564" s="238"/>
      <c r="G564" s="238"/>
      <c r="H564" s="226">
        <f t="shared" si="148"/>
        <v>6840</v>
      </c>
    </row>
    <row r="565" spans="1:8" x14ac:dyDescent="0.25">
      <c r="A565" s="21">
        <v>41</v>
      </c>
      <c r="B565" s="19"/>
      <c r="C565" s="19" t="s">
        <v>337</v>
      </c>
      <c r="D565" s="19" t="s">
        <v>422</v>
      </c>
      <c r="E565" s="306">
        <v>7154</v>
      </c>
      <c r="F565" s="226"/>
      <c r="G565" s="226"/>
      <c r="H565" s="226">
        <f t="shared" si="148"/>
        <v>7154</v>
      </c>
    </row>
    <row r="566" spans="1:8" x14ac:dyDescent="0.25">
      <c r="A566" s="21">
        <v>41</v>
      </c>
      <c r="B566" s="19"/>
      <c r="C566" s="19" t="s">
        <v>380</v>
      </c>
      <c r="D566" s="19" t="s">
        <v>422</v>
      </c>
      <c r="E566" s="306">
        <v>1170</v>
      </c>
      <c r="F566" s="226"/>
      <c r="G566" s="226"/>
      <c r="H566" s="226">
        <f t="shared" si="148"/>
        <v>1170</v>
      </c>
    </row>
    <row r="567" spans="1:8" x14ac:dyDescent="0.25">
      <c r="A567" s="21">
        <v>41</v>
      </c>
      <c r="B567" s="19"/>
      <c r="C567" s="21">
        <v>821005</v>
      </c>
      <c r="D567" s="19" t="s">
        <v>459</v>
      </c>
      <c r="E567" s="306">
        <v>45000</v>
      </c>
      <c r="F567" s="226"/>
      <c r="G567" s="226"/>
      <c r="H567" s="226">
        <f t="shared" si="148"/>
        <v>45000</v>
      </c>
    </row>
    <row r="568" spans="1:8" x14ac:dyDescent="0.25">
      <c r="A568" s="40">
        <v>71</v>
      </c>
      <c r="B568" s="18" t="s">
        <v>453</v>
      </c>
      <c r="C568" s="40">
        <v>819002</v>
      </c>
      <c r="D568" s="18" t="s">
        <v>454</v>
      </c>
      <c r="E568" s="306">
        <v>0</v>
      </c>
      <c r="F568" s="307"/>
      <c r="G568" s="307"/>
      <c r="H568" s="226">
        <f t="shared" si="148"/>
        <v>0</v>
      </c>
    </row>
    <row r="569" spans="1:8" x14ac:dyDescent="0.25">
      <c r="A569" s="151" t="s">
        <v>511</v>
      </c>
      <c r="B569" s="151"/>
      <c r="C569" s="151"/>
      <c r="D569" s="151"/>
      <c r="E569" s="273"/>
      <c r="F569" s="151"/>
      <c r="G569" s="151" t="s">
        <v>416</v>
      </c>
    </row>
    <row r="570" spans="1:8" x14ac:dyDescent="0.25">
      <c r="A570" s="151" t="s">
        <v>491</v>
      </c>
      <c r="B570" s="151"/>
      <c r="C570" s="151"/>
      <c r="D570" s="151"/>
      <c r="E570" s="151"/>
      <c r="F570" s="151"/>
      <c r="G570" s="151" t="s">
        <v>417</v>
      </c>
    </row>
    <row r="571" spans="1:8" x14ac:dyDescent="0.25">
      <c r="A571" s="151"/>
      <c r="B571" s="151"/>
      <c r="C571" s="151"/>
      <c r="D571" s="151"/>
      <c r="E571" s="151"/>
      <c r="F571" s="151"/>
      <c r="G571" s="151"/>
      <c r="H571" s="151"/>
    </row>
    <row r="572" spans="1:8" x14ac:dyDescent="0.25">
      <c r="A572" s="151"/>
      <c r="B572" s="151"/>
      <c r="C572" s="151"/>
      <c r="D572" s="151"/>
    </row>
    <row r="573" spans="1:8" x14ac:dyDescent="0.25">
      <c r="A573" s="29"/>
      <c r="B573" s="29"/>
      <c r="C573" s="29"/>
      <c r="D573" s="29"/>
    </row>
  </sheetData>
  <mergeCells count="12">
    <mergeCell ref="A8:D8"/>
    <mergeCell ref="A1:H2"/>
    <mergeCell ref="A4:D4"/>
    <mergeCell ref="A5:D5"/>
    <mergeCell ref="A6:D6"/>
    <mergeCell ref="A544:D544"/>
    <mergeCell ref="A11:D11"/>
    <mergeCell ref="A13:D13"/>
    <mergeCell ref="A9:D9"/>
    <mergeCell ref="A542:D542"/>
    <mergeCell ref="A543:D543"/>
    <mergeCell ref="A10:D10"/>
  </mergeCells>
  <pageMargins left="0.31496062992125984" right="0.31496062992125984" top="0.19685039370078741" bottom="0.15748031496062992" header="0.31496062992125984" footer="0.31496062992125984"/>
  <pageSetup paperSize="9" scale="85" orientation="landscape" r:id="rId1"/>
  <headerFooter>
    <oddHeader>&amp;C&amp;"Times New Roman,Tučné"&amp;14O B E C    V I N I C A</oddHeader>
    <oddFooter>&amp;C&amp;P</oddFooter>
  </headerFooter>
  <rowBreaks count="17" manualBreakCount="17">
    <brk id="30" max="7" man="1"/>
    <brk id="62" max="7" man="1"/>
    <brk id="98" max="7" man="1"/>
    <brk id="128" max="7" man="1"/>
    <brk id="163" max="7" man="1"/>
    <brk id="202" max="7" man="1"/>
    <brk id="237" max="7" man="1"/>
    <brk id="265" max="7" man="1"/>
    <brk id="293" max="7" man="1"/>
    <brk id="314" max="7" man="1"/>
    <brk id="327" max="7" man="1"/>
    <brk id="356" max="7" man="1"/>
    <brk id="381" max="7" man="1"/>
    <brk id="409" max="7" man="1"/>
    <brk id="442" max="7" man="1"/>
    <brk id="480" max="7" man="1"/>
    <brk id="540" max="7" man="1"/>
  </rowBreaks>
  <ignoredErrors>
    <ignoredError sqref="H9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</dc:creator>
  <cp:lastModifiedBy>Kancelaria1</cp:lastModifiedBy>
  <cp:lastPrinted>2020-01-07T10:15:22Z</cp:lastPrinted>
  <dcterms:created xsi:type="dcterms:W3CDTF">2012-12-17T07:35:01Z</dcterms:created>
  <dcterms:modified xsi:type="dcterms:W3CDTF">2020-02-07T08:37:49Z</dcterms:modified>
</cp:coreProperties>
</file>